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doisn\Dropbox\Vétérans\CDCV\2026\"/>
    </mc:Choice>
  </mc:AlternateContent>
  <xr:revisionPtr revIDLastSave="0" documentId="13_ncr:1_{AB6BD0F3-A1D3-491E-9AC7-D9F57C33902D}" xr6:coauthVersionLast="47" xr6:coauthVersionMax="47" xr10:uidLastSave="{00000000-0000-0000-0000-000000000000}"/>
  <bookViews>
    <workbookView xWindow="-108" yWindow="-108" windowWidth="23256" windowHeight="12456" firstSheet="2" activeTab="2" xr2:uid="{00000000-000D-0000-FFFF-FFFF00000000}"/>
  </bookViews>
  <sheets>
    <sheet name="Inscription préc." sheetId="2" state="hidden" r:id="rId1"/>
    <sheet name="Inscription act." sheetId="4" state="hidden" r:id="rId2"/>
    <sheet name="CDCV" sheetId="3" r:id="rId3"/>
  </sheets>
  <definedNames>
    <definedName name="_xlnm._FilterDatabase" localSheetId="1" hidden="1">'Inscription act.'!$B$1:$L$68</definedName>
    <definedName name="_xlnm._FilterDatabase" localSheetId="0" hidden="1">'Inscription préc.'!$B$1:$L$68</definedName>
    <definedName name="Choix2014">#REF!</definedName>
    <definedName name="N°licence">#REF!</definedName>
    <definedName name="Nom_Clubs">'Inscription préc.'!$B$1:$D$67</definedName>
    <definedName name="_xlnm.Print_Area" localSheetId="2">CDCV!$A$1:$G$66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 i="3" l="1"/>
  <c r="D24" i="3"/>
  <c r="D23" i="3"/>
  <c r="D22" i="3"/>
  <c r="D21" i="3"/>
  <c r="F14" i="3"/>
  <c r="C21" i="3"/>
  <c r="I76" i="4"/>
  <c r="I75" i="4"/>
  <c r="J70" i="2"/>
  <c r="I75" i="2"/>
  <c r="H22" i="3"/>
  <c r="H23" i="3"/>
  <c r="H24" i="3"/>
  <c r="H25" i="3"/>
  <c r="H21" i="3"/>
  <c r="I73" i="4"/>
  <c r="I74" i="4"/>
  <c r="I72" i="4"/>
  <c r="I71" i="4"/>
  <c r="I70" i="4"/>
  <c r="B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 i="4"/>
  <c r="L2" i="4"/>
  <c r="I74" i="2"/>
  <c r="I71" i="2"/>
  <c r="I72" i="2"/>
  <c r="I73" i="2"/>
  <c r="I70" i="2"/>
  <c r="D5" i="3"/>
  <c r="G43" i="3"/>
  <c r="J70" i="4" l="1"/>
  <c r="F15" i="3"/>
  <c r="L68" i="4"/>
  <c r="D44" i="3"/>
  <c r="D43" i="3"/>
  <c r="L57" i="2"/>
  <c r="L58" i="2"/>
  <c r="L59" i="2"/>
  <c r="L60" i="2"/>
  <c r="L61" i="2"/>
  <c r="L62" i="2"/>
  <c r="L16" i="2"/>
  <c r="L4" i="2"/>
  <c r="C25" i="3" l="1"/>
  <c r="C24" i="3"/>
  <c r="C23" i="3"/>
  <c r="C22" i="3"/>
  <c r="D6" i="3"/>
  <c r="D62" i="3" l="1"/>
  <c r="B68" i="2"/>
  <c r="L66" i="2" l="1"/>
  <c r="L65" i="2"/>
  <c r="L64" i="2"/>
  <c r="L67" i="2"/>
  <c r="L63" i="2"/>
  <c r="L56" i="2"/>
  <c r="L55" i="2"/>
  <c r="L54" i="2"/>
  <c r="L53" i="2"/>
  <c r="L52" i="2"/>
  <c r="L51" i="2"/>
  <c r="L49" i="2"/>
  <c r="L48" i="2"/>
  <c r="L47" i="2"/>
  <c r="L46" i="2"/>
  <c r="L45" i="2"/>
  <c r="L44" i="2"/>
  <c r="L43" i="2"/>
  <c r="L42" i="2"/>
  <c r="L50" i="2"/>
  <c r="L41" i="2"/>
  <c r="L40" i="2"/>
  <c r="L39" i="2"/>
  <c r="L38" i="2"/>
  <c r="L37" i="2"/>
  <c r="L36" i="2"/>
  <c r="L35" i="2"/>
  <c r="L34" i="2"/>
  <c r="L33" i="2"/>
  <c r="L32" i="2"/>
  <c r="L31" i="2"/>
  <c r="L30" i="2"/>
  <c r="L29" i="2"/>
  <c r="L28" i="2"/>
  <c r="L27" i="2"/>
  <c r="L26" i="2"/>
  <c r="L25" i="2"/>
  <c r="L24" i="2"/>
  <c r="L23" i="2"/>
  <c r="L22" i="2"/>
  <c r="L19" i="2"/>
  <c r="L21" i="2"/>
  <c r="L20" i="2"/>
  <c r="L18" i="2"/>
  <c r="L17" i="2"/>
  <c r="L15" i="2"/>
  <c r="L14" i="2"/>
  <c r="L13" i="2"/>
  <c r="L12" i="2"/>
  <c r="L11" i="2"/>
  <c r="L10" i="2"/>
  <c r="L9" i="2"/>
  <c r="L8" i="2"/>
  <c r="L7" i="2"/>
  <c r="L6" i="2"/>
  <c r="L5" i="2"/>
  <c r="L3" i="2"/>
  <c r="L2" i="2"/>
  <c r="L68" i="2" l="1"/>
</calcChain>
</file>

<file path=xl/sharedStrings.xml><?xml version="1.0" encoding="utf-8"?>
<sst xmlns="http://schemas.openxmlformats.org/spreadsheetml/2006/main" count="566" uniqueCount="140">
  <si>
    <t>Maintien de l'inscription</t>
  </si>
  <si>
    <t>Fédération Française de Pétanque et de Jeu Provençal</t>
  </si>
  <si>
    <t>Nouvelle inscription</t>
  </si>
  <si>
    <t>Comité de Maine et Loire</t>
  </si>
  <si>
    <t>CLUB :</t>
  </si>
  <si>
    <t>Equipe A</t>
  </si>
  <si>
    <t>Equipe B</t>
  </si>
  <si>
    <t>Equipe C</t>
  </si>
  <si>
    <t>Equipe D</t>
  </si>
  <si>
    <t>Equipe E</t>
  </si>
  <si>
    <t>PLATEAUX:</t>
  </si>
  <si>
    <t>Nombre de terrains disponibles</t>
  </si>
  <si>
    <t>Commentaire éventuel ( date préférentielle, seule date possible, …. )</t>
  </si>
  <si>
    <t>Je soussigné :</t>
  </si>
  <si>
    <t>Signature et cachet (si impression)</t>
  </si>
  <si>
    <t>Mon club désire et est en capacité d'organiser un plateau</t>
  </si>
  <si>
    <t>Adresse complète du plateau</t>
  </si>
  <si>
    <t>"OUI/NON"</t>
  </si>
  <si>
    <t xml:space="preserve">IMPERATIF : REPONDRE PAR OUI OU PAR NON </t>
  </si>
  <si>
    <t xml:space="preserve">Je reconnais avoir pris connaissance du règlement fédéral complété de l'annexe du Comité département </t>
  </si>
  <si>
    <t>SECTEUR :</t>
  </si>
  <si>
    <t>N°CLUB</t>
  </si>
  <si>
    <t>Après avoir pris connaissance du règlement FFPJP (Traditionnel et féminin) et des annexes du comité départemental de Maine et Loire, en particulier sur les contraintes de terrains, de secrétariat et d'arbitrage, mon club s'engage pour l'organisation d'éventuels plateaux de la manière suivante :</t>
  </si>
  <si>
    <t>Nombre de plateaux acceptés par journée de championnat</t>
  </si>
  <si>
    <t>Nombre de journées de championnat acceptés</t>
  </si>
  <si>
    <t>En cas de réponse positive remplir obligatoirement toutes les cases colorées</t>
  </si>
  <si>
    <t>CHAMPIONNAT DES CLUBS PARTICIPANT AUX PLATEAUX</t>
  </si>
  <si>
    <t>FIDELES SUD LOIRE</t>
  </si>
  <si>
    <t>ECOUFLANT PC</t>
  </si>
  <si>
    <t>PETANQUE SOUCELLOISE</t>
  </si>
  <si>
    <t>SARRIGNE PLESSIS PETANQUE CLUB</t>
  </si>
  <si>
    <t>PETANQUE BEAUFORTAISE</t>
  </si>
  <si>
    <t>PETANQUE BRAINOISE</t>
  </si>
  <si>
    <t>PELLOUAILLES LES BOULES</t>
  </si>
  <si>
    <t>MONTJEAN PETANQUE</t>
  </si>
  <si>
    <t>CHEMILLE PETANQUE</t>
  </si>
  <si>
    <t>PETANQUE ST LEGEOISE</t>
  </si>
  <si>
    <t>GENNES PETANQUE</t>
  </si>
  <si>
    <t>MAUGES</t>
  </si>
  <si>
    <t>ANJOU</t>
  </si>
  <si>
    <t>EST ANJOU</t>
  </si>
  <si>
    <t>LE CARREAU MEMBROLLAIS</t>
  </si>
  <si>
    <t>N° Club</t>
  </si>
  <si>
    <t>Clubs</t>
  </si>
  <si>
    <t>Trad</t>
  </si>
  <si>
    <t>BOULISTES D'AVRILLE</t>
  </si>
  <si>
    <t>ASPTT ANGERS</t>
  </si>
  <si>
    <t>P.C. EMPIRE STE GEMMES/L</t>
  </si>
  <si>
    <t>P.C. SOULAIRE ET BOURG</t>
  </si>
  <si>
    <t>LA RAFLE D' ANGERS</t>
  </si>
  <si>
    <t>S.C. BEAUCOUZE PETANQUE</t>
  </si>
  <si>
    <t>PET. ST JEAN  ET  ST MARTIN</t>
  </si>
  <si>
    <t>ST MELAINE LIBERTE PET.</t>
  </si>
  <si>
    <t>LE COCHONNET MAZEAIS</t>
  </si>
  <si>
    <t>SOLEIL PETANQUE DE BAUGE</t>
  </si>
  <si>
    <t>LA PETANQUE TIERCEENNE</t>
  </si>
  <si>
    <t>PC DAUMERAY   MORANNES</t>
  </si>
  <si>
    <t>ENTENTE SPORTIVE JARZE</t>
  </si>
  <si>
    <t>FANNY CLUB VILLEDIEU</t>
  </si>
  <si>
    <t>ENERGIE PETANQUE LE MAY</t>
  </si>
  <si>
    <t>UP ST GEORGES SUR LOIRE</t>
  </si>
  <si>
    <t>ESPETVEN PET. ST MACAIRE</t>
  </si>
  <si>
    <t>ASPTT CHOLET</t>
  </si>
  <si>
    <t>ASEC PET. LA POMMERAYE</t>
  </si>
  <si>
    <t>B. D'OR MONTLIMARTOISE</t>
  </si>
  <si>
    <t>CHOLET PETANQUE CLUB</t>
  </si>
  <si>
    <t>S.M.S. PET. BEAUPREAU</t>
  </si>
  <si>
    <t>ST MICH. LA POITEVINIERE</t>
  </si>
  <si>
    <t>CAEB   CHOLET</t>
  </si>
  <si>
    <t>EN AVANT LA TESSOUALLE</t>
  </si>
  <si>
    <t>NDC PET. LA JUBAUDIERE</t>
  </si>
  <si>
    <t>AVENIR PET. TREMENTINES</t>
  </si>
  <si>
    <t>JALLAIS PETANQUE CLUB</t>
  </si>
  <si>
    <t>VERGER PET. CLUB CHOLET</t>
  </si>
  <si>
    <t>ES GIRARDIERE CHOLET</t>
  </si>
  <si>
    <t>PETANQUE CLUB ANDREZE</t>
  </si>
  <si>
    <t>P.C  NUAILLE</t>
  </si>
  <si>
    <t>CSA   ALLONNES</t>
  </si>
  <si>
    <t>P.C. PAUL BIET LONGUE</t>
  </si>
  <si>
    <t>UNION CLEMENTAISE PET.</t>
  </si>
  <si>
    <t>AVANT GARDE PET. VIVY</t>
  </si>
  <si>
    <t>PET. CLUB VILLEBERNIER</t>
  </si>
  <si>
    <t>R.C. DOUE PETANQUE</t>
  </si>
  <si>
    <t>LA PETANQUE NOYANTAISE</t>
  </si>
  <si>
    <t>E.S.H.A. SEGRE PETANQUE</t>
  </si>
  <si>
    <t>A P BECON LES GRANITS</t>
  </si>
  <si>
    <t>S.O. CANDEENNE PETANQUE</t>
  </si>
  <si>
    <t>SPCBB BOUILLE. BEL AIR</t>
  </si>
  <si>
    <t>secteur</t>
  </si>
  <si>
    <t>A</t>
  </si>
  <si>
    <t>B</t>
  </si>
  <si>
    <t>C</t>
  </si>
  <si>
    <t>D</t>
  </si>
  <si>
    <t>E</t>
  </si>
  <si>
    <t>F</t>
  </si>
  <si>
    <t>G</t>
  </si>
  <si>
    <t xml:space="preserve">Possibilités de date    =&gt;     </t>
  </si>
  <si>
    <t>ATTENTION en l'absence de réponse nous considérons que la réponse est OUI</t>
  </si>
  <si>
    <t>Responsables</t>
  </si>
  <si>
    <t>Nom, Prénom</t>
  </si>
  <si>
    <t>N°Téléphone</t>
  </si>
  <si>
    <t>DURTAL PC</t>
  </si>
  <si>
    <t>Indiquer dans chaque case par OUI ou NON, vos possibilités:</t>
  </si>
  <si>
    <t xml:space="preserve">     Possibilité de désengager en priorité des équipes d'un niveau supérieur au départemental</t>
  </si>
  <si>
    <r>
      <t>Désengagement</t>
    </r>
    <r>
      <rPr>
        <sz val="16"/>
        <rFont val="Calibri"/>
        <family val="2"/>
      </rPr>
      <t>®</t>
    </r>
  </si>
  <si>
    <t>non</t>
  </si>
  <si>
    <t>oui</t>
  </si>
  <si>
    <r>
      <rPr>
        <sz val="16"/>
        <rFont val="Calibri"/>
        <family val="2"/>
      </rPr>
      <t xml:space="preserve"> ®</t>
    </r>
    <r>
      <rPr>
        <sz val="9"/>
        <rFont val="Calibri"/>
        <family val="2"/>
      </rPr>
      <t>Pour le niveau départemental ,en cas de désengagement d'équipes ,désengagement obligatoire dans l'ordre inverse de l'alphabet (on désengage  C puis B puis A)</t>
    </r>
  </si>
  <si>
    <t>de Maine et Loire et m'engage à les respecter.</t>
  </si>
  <si>
    <t>AP CHEMILLOISE</t>
  </si>
  <si>
    <t xml:space="preserve">BOULE ANGEVINE </t>
  </si>
  <si>
    <t xml:space="preserve">USAC ANGERS </t>
  </si>
  <si>
    <t xml:space="preserve">PETANQUE MONTREUILLAISE </t>
  </si>
  <si>
    <t xml:space="preserve">AMICALE DU CARREAU SAUMUROIS </t>
  </si>
  <si>
    <t xml:space="preserve">ROSIER PETANQUE GENNES VAL DE LOIRE </t>
  </si>
  <si>
    <t>PETANQUE SYLVANAISE</t>
  </si>
  <si>
    <t>Championnat des Clubs Vétérans</t>
  </si>
  <si>
    <t>Nombre d'équipes engagées en 2025</t>
  </si>
  <si>
    <t>Nombre d'équipes à engager en 2026</t>
  </si>
  <si>
    <t>Feuille d'inscription pour la saison 2026</t>
  </si>
  <si>
    <t>CDCV</t>
  </si>
  <si>
    <t>En 2025</t>
  </si>
  <si>
    <t>Pour 2026</t>
  </si>
  <si>
    <t>CDCV1</t>
  </si>
  <si>
    <t>CDCV3</t>
  </si>
  <si>
    <t>CDCV4</t>
  </si>
  <si>
    <t>LAMBERTOIS PC</t>
  </si>
  <si>
    <t>CAP ANGERS</t>
  </si>
  <si>
    <t>CDCV2</t>
  </si>
  <si>
    <t>ASPC LES PONTS DE</t>
  </si>
  <si>
    <t>CRCV</t>
  </si>
  <si>
    <t>JEUDI 21 MAI (1 match)</t>
  </si>
  <si>
    <t>JEUDI 4 JUIN (2 matchs)</t>
  </si>
  <si>
    <t>JEUDI 18 JUIN (2 matchs)</t>
  </si>
  <si>
    <t>JEUDI 25 JUIN (2 matchs)</t>
  </si>
  <si>
    <t>Date limite d'inscription : le  31 mars 2026</t>
  </si>
  <si>
    <t>Forfait</t>
  </si>
  <si>
    <t>CRCV1</t>
  </si>
  <si>
    <t>CRCV2</t>
  </si>
  <si>
    <t>Président du club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</si>
</sst>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quot; &quot;##&quot; &quot;##&quot; &quot;##&quot; &quot;##"/>
  </numFmts>
  <fonts count="44" x14ac:knownFonts="1">
    <font>
      <sz val="10"/>
      <name val="Arial"/>
    </font>
    <font>
      <sz val="11"/>
      <color theme="1"/>
      <name val="Calibri"/>
      <family val="2"/>
      <scheme val="minor"/>
    </font>
    <font>
      <sz val="16"/>
      <name val="Calibri"/>
      <family val="2"/>
    </font>
    <font>
      <sz val="10"/>
      <name val="Arial"/>
      <family val="2"/>
    </font>
    <font>
      <b/>
      <i/>
      <sz val="18"/>
      <name val="Arial"/>
      <family val="2"/>
    </font>
    <font>
      <b/>
      <sz val="10"/>
      <name val="Arial"/>
      <family val="2"/>
    </font>
    <font>
      <sz val="10"/>
      <name val="Arial"/>
      <family val="2"/>
    </font>
    <font>
      <sz val="14"/>
      <name val="Comic Sans MS"/>
      <family val="4"/>
    </font>
    <font>
      <b/>
      <sz val="18"/>
      <name val="Arial"/>
      <family val="2"/>
    </font>
    <font>
      <b/>
      <sz val="12"/>
      <name val="Arial"/>
      <family val="2"/>
    </font>
    <font>
      <b/>
      <sz val="18"/>
      <name val="Castellar"/>
      <family val="1"/>
    </font>
    <font>
      <sz val="9"/>
      <name val="Calibri"/>
      <family val="2"/>
    </font>
    <font>
      <b/>
      <sz val="12"/>
      <name val="Calibri"/>
      <family val="2"/>
      <scheme val="minor"/>
    </font>
    <font>
      <sz val="12"/>
      <name val="Calibri"/>
      <family val="2"/>
      <scheme val="minor"/>
    </font>
    <font>
      <sz val="10"/>
      <name val="Calibri"/>
      <family val="2"/>
      <scheme val="minor"/>
    </font>
    <font>
      <b/>
      <sz val="18"/>
      <name val="Calibri"/>
      <family val="2"/>
      <scheme val="minor"/>
    </font>
    <font>
      <b/>
      <sz val="16"/>
      <name val="Calibri"/>
      <family val="2"/>
      <scheme val="minor"/>
    </font>
    <font>
      <sz val="10"/>
      <color theme="0"/>
      <name val="Arial"/>
      <family val="2"/>
    </font>
    <font>
      <b/>
      <sz val="20"/>
      <name val="Calibri"/>
      <family val="2"/>
      <scheme val="minor"/>
    </font>
    <font>
      <sz val="22"/>
      <name val="Calibri"/>
      <family val="2"/>
      <scheme val="minor"/>
    </font>
    <font>
      <sz val="18"/>
      <name val="Calibri"/>
      <family val="2"/>
      <scheme val="minor"/>
    </font>
    <font>
      <sz val="14"/>
      <name val="Calibri"/>
      <family val="2"/>
      <scheme val="minor"/>
    </font>
    <font>
      <b/>
      <sz val="12"/>
      <color theme="0"/>
      <name val="Calibri"/>
      <family val="2"/>
      <scheme val="minor"/>
    </font>
    <font>
      <sz val="5"/>
      <name val="Calibri"/>
      <family val="2"/>
      <scheme val="minor"/>
    </font>
    <font>
      <sz val="16"/>
      <name val="Calibri"/>
      <family val="2"/>
      <scheme val="minor"/>
    </font>
    <font>
      <b/>
      <sz val="16"/>
      <color rgb="FF005696"/>
      <name val="Calibri"/>
      <family val="2"/>
      <scheme val="minor"/>
    </font>
    <font>
      <b/>
      <sz val="14"/>
      <name val="Calibri"/>
      <family val="2"/>
      <scheme val="minor"/>
    </font>
    <font>
      <sz val="9"/>
      <name val="Calibri"/>
      <family val="2"/>
      <scheme val="minor"/>
    </font>
    <font>
      <b/>
      <u/>
      <sz val="20"/>
      <name val="Calibri"/>
      <family val="2"/>
      <scheme val="minor"/>
    </font>
    <font>
      <b/>
      <sz val="9"/>
      <name val="Calibri"/>
      <family val="2"/>
      <scheme val="minor"/>
    </font>
    <font>
      <b/>
      <i/>
      <sz val="18"/>
      <color rgb="FFFF0000"/>
      <name val="Calibri"/>
      <family val="2"/>
      <scheme val="minor"/>
    </font>
    <font>
      <b/>
      <i/>
      <sz val="10"/>
      <color rgb="FFFF0000"/>
      <name val="Arial"/>
      <family val="2"/>
    </font>
    <font>
      <sz val="17"/>
      <name val="Calibri"/>
      <family val="2"/>
      <scheme val="minor"/>
    </font>
    <font>
      <b/>
      <sz val="18"/>
      <color rgb="FFFF0000"/>
      <name val="Calibri"/>
      <family val="2"/>
      <scheme val="minor"/>
    </font>
    <font>
      <b/>
      <i/>
      <sz val="16"/>
      <color rgb="FFFF0000"/>
      <name val="Times New Roman"/>
      <family val="1"/>
    </font>
    <font>
      <b/>
      <sz val="24"/>
      <name val="Calibri"/>
      <family val="2"/>
      <scheme val="minor"/>
    </font>
    <font>
      <b/>
      <sz val="10"/>
      <name val="Calibri"/>
      <family val="2"/>
      <scheme val="minor"/>
    </font>
    <font>
      <b/>
      <sz val="48"/>
      <name val="Calibri"/>
      <family val="2"/>
      <scheme val="minor"/>
    </font>
    <font>
      <b/>
      <i/>
      <sz val="12"/>
      <color rgb="FFFF0000"/>
      <name val="Calibri"/>
      <family val="2"/>
      <scheme val="minor"/>
    </font>
    <font>
      <b/>
      <sz val="22"/>
      <name val="Calibri"/>
      <family val="2"/>
      <scheme val="minor"/>
    </font>
    <font>
      <sz val="8"/>
      <name val="Arial"/>
      <family val="2"/>
    </font>
    <font>
      <b/>
      <sz val="12"/>
      <color rgb="FF127622"/>
      <name val="Calibri"/>
      <family val="2"/>
      <charset val="1"/>
    </font>
    <font>
      <b/>
      <sz val="20"/>
      <color rgb="FFFF0000"/>
      <name val="Arial"/>
      <family val="2"/>
    </font>
    <font>
      <sz val="8"/>
      <name val="Arial"/>
    </font>
  </fonts>
  <fills count="13">
    <fill>
      <patternFill patternType="none"/>
    </fill>
    <fill>
      <patternFill patternType="gray125"/>
    </fill>
    <fill>
      <patternFill patternType="solid">
        <fgColor indexed="53"/>
        <bgColor indexed="64"/>
      </patternFill>
    </fill>
    <fill>
      <patternFill patternType="solid">
        <fgColor indexed="13"/>
        <bgColor indexed="64"/>
      </patternFill>
    </fill>
    <fill>
      <patternFill patternType="solid">
        <fgColor rgb="FFD5EAFF"/>
        <bgColor indexed="64"/>
      </patternFill>
    </fill>
    <fill>
      <patternFill patternType="solid">
        <fgColor rgb="FFCDF2FF"/>
        <bgColor indexed="64"/>
      </patternFill>
    </fill>
    <fill>
      <patternFill patternType="solid">
        <fgColor rgb="FFEDC9FF"/>
        <bgColor indexed="64"/>
      </patternFill>
    </fill>
    <fill>
      <patternFill patternType="solid">
        <fgColor rgb="FF0097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top/>
      <bottom/>
      <diagonal/>
    </border>
    <border>
      <left style="thin">
        <color indexed="64"/>
      </left>
      <right style="thin">
        <color indexed="64"/>
      </right>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s>
  <cellStyleXfs count="4">
    <xf numFmtId="0" fontId="0" fillId="0" borderId="0"/>
    <xf numFmtId="164" fontId="6" fillId="0" borderId="0" applyFont="0" applyFill="0" applyBorder="0" applyAlignment="0" applyProtection="0"/>
    <xf numFmtId="0" fontId="3" fillId="0" borderId="0"/>
    <xf numFmtId="0" fontId="1" fillId="0" borderId="0"/>
  </cellStyleXfs>
  <cellXfs count="174">
    <xf numFmtId="0" fontId="0" fillId="0" borderId="0" xfId="0"/>
    <xf numFmtId="0" fontId="5" fillId="0" borderId="0" xfId="0" applyFont="1"/>
    <xf numFmtId="0" fontId="5" fillId="0" borderId="0" xfId="0" applyFont="1" applyAlignment="1">
      <alignment horizontal="center" vertical="center"/>
    </xf>
    <xf numFmtId="0" fontId="3" fillId="0" borderId="0" xfId="0" applyFont="1"/>
    <xf numFmtId="0" fontId="3" fillId="0" borderId="1" xfId="0" applyFont="1" applyBorder="1"/>
    <xf numFmtId="0" fontId="0" fillId="0" borderId="1" xfId="0" applyBorder="1"/>
    <xf numFmtId="0" fontId="3" fillId="0" borderId="1" xfId="0" applyFont="1" applyBorder="1" applyAlignment="1">
      <alignment horizontal="center"/>
    </xf>
    <xf numFmtId="0" fontId="3" fillId="0" borderId="0" xfId="0" applyFont="1" applyAlignment="1">
      <alignment vertical="center"/>
    </xf>
    <xf numFmtId="0" fontId="36" fillId="0" borderId="0" xfId="0" applyFont="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xf numFmtId="0" fontId="14" fillId="0" borderId="0" xfId="0" applyFont="1"/>
    <xf numFmtId="0" fontId="14" fillId="2" borderId="1" xfId="0" applyFont="1" applyFill="1" applyBorder="1" applyAlignment="1">
      <alignment horizontal="center" vertical="center"/>
    </xf>
    <xf numFmtId="0" fontId="3" fillId="0" borderId="0" xfId="2" applyAlignment="1">
      <alignment horizontal="left" vertical="center"/>
    </xf>
    <xf numFmtId="0" fontId="3" fillId="0" borderId="34" xfId="2" applyBorder="1" applyAlignment="1">
      <alignment horizontal="right"/>
    </xf>
    <xf numFmtId="0" fontId="18" fillId="0" borderId="0" xfId="2" applyFont="1" applyAlignment="1" applyProtection="1">
      <alignment vertical="center"/>
      <protection hidden="1"/>
    </xf>
    <xf numFmtId="0" fontId="18"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3" fillId="0" borderId="5" xfId="2" applyFont="1" applyBorder="1" applyAlignment="1" applyProtection="1">
      <alignment horizontal="left" vertical="center"/>
      <protection hidden="1"/>
    </xf>
    <xf numFmtId="0" fontId="3" fillId="0" borderId="0" xfId="2" applyAlignment="1" applyProtection="1">
      <alignment horizontal="center" vertical="center"/>
      <protection hidden="1"/>
    </xf>
    <xf numFmtId="0" fontId="13" fillId="0" borderId="6" xfId="2" applyFont="1" applyBorder="1" applyAlignment="1" applyProtection="1">
      <alignment horizontal="left" vertical="center"/>
      <protection hidden="1"/>
    </xf>
    <xf numFmtId="0" fontId="13" fillId="0" borderId="0" xfId="2" applyFont="1" applyAlignment="1" applyProtection="1">
      <alignment vertical="center"/>
      <protection hidden="1"/>
    </xf>
    <xf numFmtId="0" fontId="13" fillId="0" borderId="7" xfId="2" applyFont="1" applyBorder="1" applyProtection="1">
      <protection hidden="1"/>
    </xf>
    <xf numFmtId="0" fontId="13" fillId="0" borderId="0" xfId="2" applyFont="1" applyAlignment="1" applyProtection="1">
      <alignment horizontal="center" vertical="center"/>
      <protection hidden="1"/>
    </xf>
    <xf numFmtId="0" fontId="19" fillId="0" borderId="0" xfId="2" applyFont="1" applyAlignment="1" applyProtection="1">
      <alignment vertical="center"/>
      <protection hidden="1"/>
    </xf>
    <xf numFmtId="0" fontId="13" fillId="0" borderId="0" xfId="2" applyFont="1" applyProtection="1">
      <protection hidden="1"/>
    </xf>
    <xf numFmtId="0" fontId="14" fillId="0" borderId="0" xfId="2" applyFont="1" applyProtection="1">
      <protection hidden="1"/>
    </xf>
    <xf numFmtId="0" fontId="14" fillId="0" borderId="0" xfId="2" applyFont="1" applyAlignment="1" applyProtection="1">
      <alignment horizontal="left"/>
      <protection hidden="1"/>
    </xf>
    <xf numFmtId="0" fontId="20" fillId="0" borderId="0" xfId="2" applyFont="1" applyAlignment="1" applyProtection="1">
      <alignment vertical="center"/>
      <protection hidden="1"/>
    </xf>
    <xf numFmtId="0" fontId="21" fillId="0" borderId="0" xfId="2" applyFont="1" applyAlignment="1" applyProtection="1">
      <alignment horizontal="left" vertical="center"/>
      <protection hidden="1"/>
    </xf>
    <xf numFmtId="0" fontId="23" fillId="0" borderId="0" xfId="2" applyFont="1" applyAlignment="1" applyProtection="1">
      <alignment vertical="center"/>
      <protection hidden="1"/>
    </xf>
    <xf numFmtId="0" fontId="24" fillId="0" borderId="0" xfId="2" applyFont="1" applyAlignment="1" applyProtection="1">
      <alignment horizontal="left" vertical="center"/>
      <protection hidden="1"/>
    </xf>
    <xf numFmtId="0" fontId="14" fillId="0" borderId="0" xfId="2" applyFont="1" applyAlignment="1" applyProtection="1">
      <alignment horizontal="left" vertical="center"/>
      <protection hidden="1"/>
    </xf>
    <xf numFmtId="0" fontId="12" fillId="0" borderId="0" xfId="2" applyFont="1" applyAlignment="1" applyProtection="1">
      <alignment vertical="center"/>
      <protection hidden="1"/>
    </xf>
    <xf numFmtId="49" fontId="14" fillId="0" borderId="0" xfId="2" applyNumberFormat="1" applyFont="1" applyAlignment="1" applyProtection="1">
      <alignment horizontal="left" vertical="center"/>
      <protection hidden="1"/>
    </xf>
    <xf numFmtId="0" fontId="25" fillId="0" borderId="0" xfId="2" applyFont="1" applyAlignment="1" applyProtection="1">
      <alignment horizontal="left" vertical="center"/>
      <protection hidden="1"/>
    </xf>
    <xf numFmtId="0" fontId="16" fillId="0" borderId="0" xfId="2" applyFont="1" applyAlignment="1" applyProtection="1">
      <alignment horizontal="left" vertical="center"/>
      <protection hidden="1"/>
    </xf>
    <xf numFmtId="0" fontId="26" fillId="0" borderId="0" xfId="2" applyFont="1" applyAlignment="1" applyProtection="1">
      <alignment horizontal="left" vertical="center"/>
      <protection hidden="1"/>
    </xf>
    <xf numFmtId="0" fontId="22" fillId="7" borderId="31" xfId="2" applyFont="1" applyFill="1" applyBorder="1" applyAlignment="1" applyProtection="1">
      <alignment horizontal="center"/>
      <protection hidden="1"/>
    </xf>
    <xf numFmtId="165" fontId="13" fillId="5" borderId="31" xfId="2" applyNumberFormat="1" applyFont="1" applyFill="1" applyBorder="1" applyAlignment="1" applyProtection="1">
      <alignment horizontal="center" vertical="center"/>
      <protection locked="0"/>
    </xf>
    <xf numFmtId="0" fontId="27" fillId="0" borderId="0" xfId="2" applyFont="1" applyAlignment="1" applyProtection="1">
      <alignment vertical="center"/>
      <protection hidden="1"/>
    </xf>
    <xf numFmtId="0" fontId="14" fillId="0" borderId="0" xfId="2" applyFont="1" applyAlignment="1" applyProtection="1">
      <alignment vertical="center"/>
      <protection hidden="1"/>
    </xf>
    <xf numFmtId="165" fontId="13" fillId="5" borderId="30" xfId="2" applyNumberFormat="1" applyFont="1" applyFill="1" applyBorder="1" applyAlignment="1" applyProtection="1">
      <alignment horizontal="center" vertical="center"/>
      <protection locked="0"/>
    </xf>
    <xf numFmtId="49" fontId="27" fillId="0" borderId="0" xfId="2" applyNumberFormat="1" applyFont="1" applyAlignment="1" applyProtection="1">
      <alignment horizontal="right" vertical="center"/>
      <protection hidden="1"/>
    </xf>
    <xf numFmtId="49" fontId="27" fillId="0" borderId="0" xfId="2" applyNumberFormat="1" applyFont="1" applyAlignment="1" applyProtection="1">
      <alignment horizontal="left" vertical="center"/>
      <protection hidden="1"/>
    </xf>
    <xf numFmtId="0" fontId="27" fillId="0" borderId="0" xfId="2" applyFont="1" applyAlignment="1" applyProtection="1">
      <alignment horizontal="left" vertical="center"/>
      <protection hidden="1"/>
    </xf>
    <xf numFmtId="0" fontId="28" fillId="0" borderId="0" xfId="2" applyFont="1" applyAlignment="1" applyProtection="1">
      <alignment horizontal="left" vertical="center"/>
      <protection hidden="1"/>
    </xf>
    <xf numFmtId="0" fontId="29" fillId="0" borderId="0" xfId="2" applyFont="1" applyAlignment="1" applyProtection="1">
      <alignment vertical="center"/>
      <protection hidden="1"/>
    </xf>
    <xf numFmtId="0" fontId="30" fillId="0" borderId="0" xfId="2" applyFont="1" applyAlignment="1" applyProtection="1">
      <alignment horizontal="center" vertical="center"/>
      <protection hidden="1"/>
    </xf>
    <xf numFmtId="0" fontId="10" fillId="6" borderId="2" xfId="2" applyFont="1" applyFill="1" applyBorder="1" applyAlignment="1" applyProtection="1">
      <alignment horizontal="center" vertical="center"/>
      <protection locked="0"/>
    </xf>
    <xf numFmtId="0" fontId="16" fillId="0" borderId="0" xfId="2" applyFont="1" applyAlignment="1" applyProtection="1">
      <alignment horizontal="center" vertical="center"/>
      <protection hidden="1"/>
    </xf>
    <xf numFmtId="0" fontId="16" fillId="0" borderId="0" xfId="2" applyFont="1" applyAlignment="1" applyProtection="1">
      <alignment horizontal="center" vertical="center"/>
      <protection locked="0"/>
    </xf>
    <xf numFmtId="0" fontId="3" fillId="0" borderId="0" xfId="2" applyAlignment="1" applyProtection="1">
      <alignment horizontal="center" vertical="center"/>
      <protection locked="0"/>
    </xf>
    <xf numFmtId="0" fontId="20" fillId="0" borderId="0" xfId="2" applyFont="1" applyAlignment="1" applyProtection="1">
      <alignment horizontal="center" vertical="center"/>
      <protection hidden="1"/>
    </xf>
    <xf numFmtId="0" fontId="31" fillId="0" borderId="9" xfId="2" applyFont="1" applyBorder="1" applyAlignment="1" applyProtection="1">
      <alignment horizontal="left" vertical="center" indent="1"/>
      <protection hidden="1"/>
    </xf>
    <xf numFmtId="0" fontId="3" fillId="0" borderId="10" xfId="2" applyBorder="1" applyAlignment="1" applyProtection="1">
      <alignment horizontal="left" vertical="center" indent="1"/>
      <protection hidden="1"/>
    </xf>
    <xf numFmtId="0" fontId="3" fillId="0" borderId="11" xfId="2" applyBorder="1" applyAlignment="1" applyProtection="1">
      <alignment horizontal="left" vertical="center" indent="1"/>
      <protection hidden="1"/>
    </xf>
    <xf numFmtId="0" fontId="26" fillId="0" borderId="0" xfId="2" applyFont="1" applyAlignment="1" applyProtection="1">
      <alignment vertical="center"/>
      <protection hidden="1"/>
    </xf>
    <xf numFmtId="0" fontId="15" fillId="0" borderId="0" xfId="2" applyFont="1" applyAlignment="1" applyProtection="1">
      <alignment horizontal="center" vertical="center"/>
      <protection locked="0"/>
    </xf>
    <xf numFmtId="0" fontId="15" fillId="0" borderId="0" xfId="2" applyFont="1" applyAlignment="1" applyProtection="1">
      <alignment vertical="center"/>
      <protection hidden="1"/>
    </xf>
    <xf numFmtId="0" fontId="32" fillId="0" borderId="0" xfId="2" applyFont="1" applyAlignment="1" applyProtection="1">
      <alignment vertical="center"/>
      <protection hidden="1"/>
    </xf>
    <xf numFmtId="0" fontId="12" fillId="0" borderId="0" xfId="2" applyFont="1" applyAlignment="1" applyProtection="1">
      <alignment horizontal="left" vertical="center"/>
      <protection hidden="1"/>
    </xf>
    <xf numFmtId="0" fontId="13" fillId="0" borderId="0" xfId="2" applyFont="1" applyAlignment="1" applyProtection="1">
      <alignment horizontal="left" vertical="center"/>
      <protection hidden="1"/>
    </xf>
    <xf numFmtId="0" fontId="12" fillId="0" borderId="15" xfId="2" applyFont="1" applyBorder="1" applyAlignment="1" applyProtection="1">
      <alignment horizontal="left" vertical="center"/>
      <protection hidden="1"/>
    </xf>
    <xf numFmtId="0" fontId="12" fillId="0" borderId="35" xfId="2" applyFont="1" applyBorder="1" applyAlignment="1" applyProtection="1">
      <alignment horizontal="left" vertical="center"/>
      <protection hidden="1"/>
    </xf>
    <xf numFmtId="0" fontId="12" fillId="0" borderId="36" xfId="2" applyFont="1" applyBorder="1" applyAlignment="1" applyProtection="1">
      <alignment horizontal="left" vertical="center"/>
      <protection hidden="1"/>
    </xf>
    <xf numFmtId="0" fontId="12" fillId="0" borderId="37" xfId="2" applyFont="1" applyBorder="1" applyAlignment="1" applyProtection="1">
      <alignment horizontal="left" vertical="center"/>
      <protection hidden="1"/>
    </xf>
    <xf numFmtId="0" fontId="31" fillId="0" borderId="10" xfId="2" applyFont="1" applyBorder="1" applyAlignment="1" applyProtection="1">
      <alignment horizontal="left" vertical="center" indent="1"/>
      <protection hidden="1"/>
    </xf>
    <xf numFmtId="0" fontId="14" fillId="11" borderId="27" xfId="0" applyFont="1" applyFill="1" applyBorder="1"/>
    <xf numFmtId="0" fontId="14" fillId="11" borderId="25" xfId="0" applyFont="1" applyFill="1" applyBorder="1"/>
    <xf numFmtId="0" fontId="14" fillId="11" borderId="46" xfId="0" applyFont="1" applyFill="1" applyBorder="1"/>
    <xf numFmtId="0" fontId="14" fillId="11" borderId="26" xfId="0" applyFont="1" applyFill="1" applyBorder="1"/>
    <xf numFmtId="0" fontId="14" fillId="11" borderId="9" xfId="0" applyFont="1" applyFill="1" applyBorder="1"/>
    <xf numFmtId="0" fontId="14" fillId="11" borderId="11" xfId="0" applyFont="1" applyFill="1" applyBorder="1"/>
    <xf numFmtId="0" fontId="14" fillId="11" borderId="24" xfId="0" applyFont="1" applyFill="1" applyBorder="1"/>
    <xf numFmtId="0" fontId="12" fillId="0" borderId="36" xfId="2" applyFont="1" applyBorder="1" applyAlignment="1" applyProtection="1">
      <alignment horizontal="center" vertical="center"/>
      <protection hidden="1"/>
    </xf>
    <xf numFmtId="0" fontId="12" fillId="0" borderId="37" xfId="2" applyFont="1" applyBorder="1" applyAlignment="1" applyProtection="1">
      <alignment horizontal="center" vertical="center"/>
      <protection hidden="1"/>
    </xf>
    <xf numFmtId="0" fontId="22" fillId="7" borderId="24" xfId="2" applyFont="1" applyFill="1" applyBorder="1" applyAlignment="1" applyProtection="1">
      <alignment horizontal="center"/>
      <protection hidden="1"/>
    </xf>
    <xf numFmtId="0" fontId="13" fillId="5" borderId="24" xfId="2" applyFont="1" applyFill="1" applyBorder="1" applyAlignment="1" applyProtection="1">
      <alignment horizontal="center" vertical="center"/>
      <protection locked="0"/>
    </xf>
    <xf numFmtId="0" fontId="13" fillId="5" borderId="38" xfId="2" applyFont="1" applyFill="1" applyBorder="1" applyAlignment="1" applyProtection="1">
      <alignment horizontal="center" vertical="center"/>
      <protection locked="0"/>
    </xf>
    <xf numFmtId="49" fontId="22" fillId="10" borderId="50" xfId="2" applyNumberFormat="1" applyFont="1" applyFill="1" applyBorder="1" applyAlignment="1" applyProtection="1">
      <alignment horizontal="center" vertical="center"/>
      <protection hidden="1"/>
    </xf>
    <xf numFmtId="0" fontId="7" fillId="0" borderId="12" xfId="2" applyFont="1" applyBorder="1" applyAlignment="1" applyProtection="1">
      <alignment horizontal="center" vertical="center"/>
      <protection hidden="1"/>
    </xf>
    <xf numFmtId="0" fontId="7" fillId="0" borderId="30" xfId="2" applyFont="1" applyBorder="1" applyAlignment="1" applyProtection="1">
      <alignment horizontal="center" vertical="center"/>
      <protection hidden="1"/>
    </xf>
    <xf numFmtId="0" fontId="12" fillId="12" borderId="31" xfId="2" applyFont="1" applyFill="1" applyBorder="1" applyAlignment="1" applyProtection="1">
      <alignment vertical="center"/>
      <protection locked="0"/>
    </xf>
    <xf numFmtId="0" fontId="12" fillId="12" borderId="30" xfId="2" applyFont="1" applyFill="1" applyBorder="1" applyAlignment="1" applyProtection="1">
      <alignment vertical="center"/>
      <protection locked="0"/>
    </xf>
    <xf numFmtId="0" fontId="3" fillId="9" borderId="1" xfId="0" applyFont="1" applyFill="1" applyBorder="1"/>
    <xf numFmtId="0" fontId="3" fillId="9" borderId="34" xfId="2" applyFill="1" applyBorder="1" applyAlignment="1">
      <alignment horizontal="right"/>
    </xf>
    <xf numFmtId="0" fontId="39" fillId="3" borderId="22" xfId="2" applyFont="1" applyFill="1" applyBorder="1" applyAlignment="1" applyProtection="1">
      <alignment horizontal="center" vertical="center"/>
      <protection hidden="1"/>
    </xf>
    <xf numFmtId="0" fontId="39" fillId="3" borderId="23" xfId="2" applyFont="1" applyFill="1" applyBorder="1" applyAlignment="1" applyProtection="1">
      <alignment horizontal="center" vertical="center"/>
      <protection hidden="1"/>
    </xf>
    <xf numFmtId="0" fontId="3" fillId="0" borderId="23" xfId="2" applyBorder="1" applyAlignment="1" applyProtection="1">
      <alignment horizontal="center" vertical="center"/>
      <protection hidden="1"/>
    </xf>
    <xf numFmtId="0" fontId="3" fillId="0" borderId="24" xfId="2" applyBorder="1" applyAlignment="1" applyProtection="1">
      <alignment horizontal="center" vertical="center"/>
      <protection hidden="1"/>
    </xf>
    <xf numFmtId="49" fontId="15" fillId="8" borderId="13" xfId="2" applyNumberFormat="1" applyFont="1" applyFill="1" applyBorder="1" applyAlignment="1" applyProtection="1">
      <alignment horizontal="center" vertical="center"/>
      <protection locked="0"/>
    </xf>
    <xf numFmtId="49" fontId="15" fillId="8" borderId="14" xfId="2" applyNumberFormat="1" applyFont="1" applyFill="1" applyBorder="1" applyAlignment="1" applyProtection="1">
      <alignment horizontal="center" vertical="center"/>
      <protection locked="0"/>
    </xf>
    <xf numFmtId="0" fontId="9" fillId="0" borderId="29" xfId="2" applyFont="1" applyBorder="1" applyAlignment="1" applyProtection="1">
      <alignment horizontal="center" vertical="center"/>
      <protection hidden="1"/>
    </xf>
    <xf numFmtId="0" fontId="9" fillId="0" borderId="33" xfId="2" applyFont="1" applyBorder="1" applyAlignment="1" applyProtection="1">
      <alignment horizontal="center" vertical="center"/>
      <protection hidden="1"/>
    </xf>
    <xf numFmtId="0" fontId="21" fillId="0" borderId="42" xfId="2" applyFont="1" applyBorder="1" applyAlignment="1" applyProtection="1">
      <alignment horizontal="center" vertical="center"/>
      <protection hidden="1"/>
    </xf>
    <xf numFmtId="0" fontId="21" fillId="0" borderId="43" xfId="2" applyFont="1" applyBorder="1" applyAlignment="1" applyProtection="1">
      <alignment horizontal="center" vertical="center"/>
      <protection hidden="1"/>
    </xf>
    <xf numFmtId="0" fontId="21" fillId="0" borderId="37" xfId="2" applyFont="1" applyBorder="1" applyAlignment="1" applyProtection="1">
      <alignment horizontal="center" vertical="center"/>
      <protection hidden="1"/>
    </xf>
    <xf numFmtId="0" fontId="21" fillId="0" borderId="8" xfId="2" applyFont="1" applyBorder="1" applyAlignment="1" applyProtection="1">
      <alignment horizontal="center" vertical="center"/>
      <protection hidden="1"/>
    </xf>
    <xf numFmtId="0" fontId="22" fillId="7" borderId="49" xfId="2" applyFont="1" applyFill="1" applyBorder="1" applyAlignment="1" applyProtection="1">
      <alignment horizontal="center" vertical="center"/>
      <protection hidden="1"/>
    </xf>
    <xf numFmtId="0" fontId="22" fillId="7" borderId="39" xfId="2" applyFont="1" applyFill="1" applyBorder="1" applyAlignment="1" applyProtection="1">
      <alignment horizontal="center" vertical="center"/>
      <protection hidden="1"/>
    </xf>
    <xf numFmtId="0" fontId="22" fillId="7" borderId="35" xfId="2" applyFont="1" applyFill="1" applyBorder="1" applyAlignment="1" applyProtection="1">
      <alignment horizontal="center" vertical="center"/>
      <protection hidden="1"/>
    </xf>
    <xf numFmtId="0" fontId="22" fillId="7" borderId="48" xfId="2" applyFont="1" applyFill="1" applyBorder="1" applyAlignment="1" applyProtection="1">
      <alignment horizontal="center" vertical="center"/>
      <protection hidden="1"/>
    </xf>
    <xf numFmtId="49" fontId="41" fillId="0" borderId="13" xfId="0" applyNumberFormat="1" applyFont="1" applyBorder="1" applyAlignment="1" applyProtection="1">
      <alignment horizontal="center" vertical="center"/>
      <protection hidden="1"/>
    </xf>
    <xf numFmtId="49" fontId="41" fillId="0" borderId="14" xfId="0" applyNumberFormat="1" applyFont="1" applyBorder="1" applyAlignment="1" applyProtection="1">
      <alignment horizontal="center" vertical="center"/>
      <protection hidden="1"/>
    </xf>
    <xf numFmtId="0" fontId="18" fillId="0" borderId="0" xfId="2" applyFont="1" applyAlignment="1" applyProtection="1">
      <alignment horizontal="center"/>
      <protection hidden="1"/>
    </xf>
    <xf numFmtId="0" fontId="3" fillId="0" borderId="0" xfId="2" applyAlignment="1" applyProtection="1">
      <alignment horizontal="center"/>
      <protection hidden="1"/>
    </xf>
    <xf numFmtId="0" fontId="22" fillId="7" borderId="42" xfId="2" applyFont="1" applyFill="1" applyBorder="1" applyAlignment="1" applyProtection="1">
      <alignment horizontal="center" vertical="center"/>
      <protection hidden="1"/>
    </xf>
    <xf numFmtId="0" fontId="17" fillId="7" borderId="36" xfId="2" applyFont="1" applyFill="1" applyBorder="1" applyAlignment="1" applyProtection="1">
      <alignment vertical="center"/>
      <protection hidden="1"/>
    </xf>
    <xf numFmtId="0" fontId="22" fillId="7" borderId="33" xfId="2" applyFont="1" applyFill="1" applyBorder="1" applyAlignment="1" applyProtection="1">
      <alignment horizontal="center"/>
      <protection hidden="1"/>
    </xf>
    <xf numFmtId="0" fontId="17" fillId="7" borderId="12" xfId="2" applyFont="1" applyFill="1" applyBorder="1" applyProtection="1">
      <protection hidden="1"/>
    </xf>
    <xf numFmtId="0" fontId="27" fillId="0" borderId="0" xfId="2" applyFont="1" applyAlignment="1" applyProtection="1">
      <alignment horizontal="left" vertical="center" wrapText="1"/>
      <protection hidden="1"/>
    </xf>
    <xf numFmtId="0" fontId="3" fillId="0" borderId="0" xfId="2" applyAlignment="1" applyProtection="1">
      <alignment vertical="center"/>
      <protection hidden="1"/>
    </xf>
    <xf numFmtId="0" fontId="30" fillId="0" borderId="15" xfId="2" applyFont="1" applyBorder="1" applyAlignment="1" applyProtection="1">
      <alignment horizontal="center" vertical="center"/>
      <protection hidden="1"/>
    </xf>
    <xf numFmtId="0" fontId="4" fillId="0" borderId="15" xfId="2" applyFont="1" applyBorder="1" applyAlignment="1" applyProtection="1">
      <alignment horizontal="center" vertical="center"/>
      <protection hidden="1"/>
    </xf>
    <xf numFmtId="0" fontId="16" fillId="0" borderId="16" xfId="2" applyFont="1" applyBorder="1" applyAlignment="1" applyProtection="1">
      <alignment horizontal="center" vertical="center"/>
      <protection hidden="1"/>
    </xf>
    <xf numFmtId="0" fontId="16" fillId="0" borderId="17" xfId="2" applyFont="1" applyBorder="1" applyAlignment="1" applyProtection="1">
      <alignment horizontal="center" vertical="center"/>
      <protection hidden="1"/>
    </xf>
    <xf numFmtId="0" fontId="3" fillId="0" borderId="18" xfId="2" applyBorder="1" applyAlignment="1" applyProtection="1">
      <alignment horizontal="center" vertical="center"/>
      <protection hidden="1"/>
    </xf>
    <xf numFmtId="0" fontId="15" fillId="0" borderId="0" xfId="2" applyFont="1" applyAlignment="1" applyProtection="1">
      <alignment horizontal="center"/>
      <protection hidden="1"/>
    </xf>
    <xf numFmtId="0" fontId="33" fillId="0" borderId="44" xfId="2" applyFont="1" applyBorder="1" applyAlignment="1" applyProtection="1">
      <alignment horizontal="center" vertical="center"/>
      <protection hidden="1"/>
    </xf>
    <xf numFmtId="0" fontId="33" fillId="0" borderId="45" xfId="2" applyFont="1" applyBorder="1" applyAlignment="1" applyProtection="1">
      <alignment horizontal="center" vertical="center"/>
      <protection hidden="1"/>
    </xf>
    <xf numFmtId="0" fontId="18" fillId="0" borderId="0" xfId="2" applyFont="1" applyAlignment="1" applyProtection="1">
      <alignment horizontal="center" vertical="center"/>
      <protection hidden="1"/>
    </xf>
    <xf numFmtId="0" fontId="3" fillId="0" borderId="0" xfId="2" applyAlignment="1" applyProtection="1">
      <alignment horizontal="center" vertical="center"/>
      <protection hidden="1"/>
    </xf>
    <xf numFmtId="0" fontId="12" fillId="0" borderId="0" xfId="2" applyFont="1" applyAlignment="1" applyProtection="1">
      <alignment horizontal="right" vertical="center"/>
      <protection hidden="1"/>
    </xf>
    <xf numFmtId="0" fontId="26" fillId="0" borderId="28" xfId="2" applyFont="1" applyBorder="1" applyAlignment="1" applyProtection="1">
      <alignment horizontal="right" vertical="center"/>
      <protection hidden="1"/>
    </xf>
    <xf numFmtId="0" fontId="12" fillId="0" borderId="0" xfId="2" applyFont="1" applyAlignment="1" applyProtection="1">
      <alignment horizontal="left" vertical="center"/>
      <protection hidden="1"/>
    </xf>
    <xf numFmtId="0" fontId="9" fillId="0" borderId="4" xfId="2" applyFont="1" applyBorder="1" applyAlignment="1" applyProtection="1">
      <alignment horizontal="center" vertical="center"/>
      <protection hidden="1"/>
    </xf>
    <xf numFmtId="0" fontId="9" fillId="0" borderId="8" xfId="2" applyFont="1" applyBorder="1" applyAlignment="1" applyProtection="1">
      <alignment horizontal="center" vertical="center"/>
      <protection hidden="1"/>
    </xf>
    <xf numFmtId="0" fontId="15" fillId="0" borderId="0" xfId="2" applyFont="1" applyAlignment="1" applyProtection="1">
      <alignment horizontal="center" vertical="center"/>
      <protection hidden="1"/>
    </xf>
    <xf numFmtId="0" fontId="15" fillId="0" borderId="21" xfId="2" applyFont="1" applyBorder="1" applyAlignment="1" applyProtection="1">
      <alignment horizontal="center" vertical="center"/>
      <protection hidden="1"/>
    </xf>
    <xf numFmtId="0" fontId="15" fillId="0" borderId="3" xfId="2" applyFont="1" applyBorder="1" applyAlignment="1" applyProtection="1">
      <alignment horizontal="center" vertical="center"/>
      <protection hidden="1"/>
    </xf>
    <xf numFmtId="0" fontId="15" fillId="0" borderId="19" xfId="2" applyFont="1" applyBorder="1" applyAlignment="1" applyProtection="1">
      <alignment horizontal="center" vertical="center"/>
      <protection hidden="1"/>
    </xf>
    <xf numFmtId="0" fontId="15" fillId="0" borderId="20" xfId="2" applyFont="1" applyBorder="1" applyAlignment="1" applyProtection="1">
      <alignment horizontal="center" vertical="center"/>
      <protection hidden="1"/>
    </xf>
    <xf numFmtId="0" fontId="37" fillId="3" borderId="1" xfId="2" applyFont="1" applyFill="1" applyBorder="1" applyAlignment="1" applyProtection="1">
      <alignment horizontal="center" vertical="center" wrapText="1"/>
      <protection hidden="1"/>
    </xf>
    <xf numFmtId="0" fontId="9" fillId="0" borderId="38" xfId="2" applyFont="1" applyBorder="1" applyAlignment="1" applyProtection="1">
      <alignment horizontal="center" vertical="center"/>
      <protection hidden="1"/>
    </xf>
    <xf numFmtId="0" fontId="15" fillId="0" borderId="40" xfId="2" applyFont="1" applyBorder="1" applyAlignment="1" applyProtection="1">
      <alignment horizontal="center" vertical="center"/>
      <protection hidden="1"/>
    </xf>
    <xf numFmtId="0" fontId="15" fillId="0" borderId="41" xfId="2" applyFont="1" applyBorder="1" applyAlignment="1" applyProtection="1">
      <alignment horizontal="center" vertical="center"/>
      <protection hidden="1"/>
    </xf>
    <xf numFmtId="0" fontId="42" fillId="0" borderId="39" xfId="2" applyFont="1" applyBorder="1" applyAlignment="1" applyProtection="1">
      <alignment horizontal="center" vertical="center"/>
      <protection locked="0"/>
    </xf>
    <xf numFmtId="0" fontId="42" fillId="0" borderId="32" xfId="2" applyFont="1" applyBorder="1" applyAlignment="1" applyProtection="1">
      <alignment horizontal="center" vertical="center"/>
      <protection locked="0"/>
    </xf>
    <xf numFmtId="0" fontId="36" fillId="0" borderId="1" xfId="2" applyFont="1" applyBorder="1" applyAlignment="1" applyProtection="1">
      <alignment horizontal="center" vertical="center"/>
      <protection hidden="1"/>
    </xf>
    <xf numFmtId="0" fontId="36" fillId="0" borderId="22" xfId="2" applyFont="1" applyBorder="1" applyAlignment="1" applyProtection="1">
      <alignment horizontal="center" vertical="center"/>
      <protection hidden="1"/>
    </xf>
    <xf numFmtId="0" fontId="20" fillId="8" borderId="22" xfId="2" applyFont="1" applyFill="1" applyBorder="1" applyAlignment="1" applyProtection="1">
      <alignment horizontal="center" vertical="center" wrapText="1"/>
      <protection locked="0"/>
    </xf>
    <xf numFmtId="0" fontId="20" fillId="8" borderId="23" xfId="2" applyFont="1" applyFill="1" applyBorder="1" applyAlignment="1" applyProtection="1">
      <alignment horizontal="center" vertical="center" wrapText="1"/>
      <protection locked="0"/>
    </xf>
    <xf numFmtId="0" fontId="20" fillId="8" borderId="24" xfId="2" applyFont="1" applyFill="1" applyBorder="1" applyAlignment="1" applyProtection="1">
      <alignment horizontal="center" vertical="center" wrapText="1"/>
      <protection locked="0"/>
    </xf>
    <xf numFmtId="49" fontId="11" fillId="0" borderId="0" xfId="2" applyNumberFormat="1" applyFont="1" applyAlignment="1" applyProtection="1">
      <alignment horizontal="left" vertical="center"/>
      <protection hidden="1"/>
    </xf>
    <xf numFmtId="0" fontId="3" fillId="0" borderId="0" xfId="2" applyAlignment="1" applyProtection="1">
      <alignment horizontal="left" vertical="center"/>
      <protection hidden="1"/>
    </xf>
    <xf numFmtId="0" fontId="18" fillId="9" borderId="22" xfId="2" applyFont="1" applyFill="1" applyBorder="1" applyAlignment="1" applyProtection="1">
      <alignment horizontal="center" vertical="center"/>
      <protection hidden="1"/>
    </xf>
    <xf numFmtId="0" fontId="3" fillId="9" borderId="23" xfId="2" applyFill="1" applyBorder="1" applyAlignment="1" applyProtection="1">
      <alignment horizontal="center" vertical="center"/>
      <protection hidden="1"/>
    </xf>
    <xf numFmtId="0" fontId="3" fillId="9" borderId="24" xfId="2" applyFill="1" applyBorder="1" applyAlignment="1" applyProtection="1">
      <alignment horizontal="center" vertical="center"/>
      <protection hidden="1"/>
    </xf>
    <xf numFmtId="49" fontId="34" fillId="0" borderId="0" xfId="2" applyNumberFormat="1" applyFont="1" applyAlignment="1" applyProtection="1">
      <alignment horizontal="center" vertical="center"/>
      <protection hidden="1"/>
    </xf>
    <xf numFmtId="0" fontId="34" fillId="0" borderId="0" xfId="2" applyFont="1" applyAlignment="1" applyProtection="1">
      <alignment vertical="center"/>
      <protection hidden="1"/>
    </xf>
    <xf numFmtId="0" fontId="36" fillId="0" borderId="23" xfId="2" applyFont="1" applyBorder="1" applyAlignment="1" applyProtection="1">
      <alignment horizontal="center" vertical="center"/>
      <protection hidden="1"/>
    </xf>
    <xf numFmtId="0" fontId="35" fillId="8" borderId="22" xfId="2" applyFont="1" applyFill="1" applyBorder="1" applyAlignment="1" applyProtection="1">
      <alignment horizontal="center" vertical="center" wrapText="1"/>
      <protection locked="0"/>
    </xf>
    <xf numFmtId="0" fontId="35" fillId="8" borderId="23" xfId="2" applyFont="1" applyFill="1" applyBorder="1" applyAlignment="1" applyProtection="1">
      <alignment horizontal="center" vertical="center" wrapText="1"/>
      <protection locked="0"/>
    </xf>
    <xf numFmtId="0" fontId="35" fillId="8" borderId="24" xfId="2" applyFont="1" applyFill="1" applyBorder="1" applyAlignment="1" applyProtection="1">
      <alignment horizontal="center" vertical="center" wrapText="1"/>
      <protection locked="0"/>
    </xf>
    <xf numFmtId="0" fontId="36" fillId="0" borderId="22" xfId="2" applyFont="1" applyBorder="1" applyAlignment="1" applyProtection="1">
      <alignment horizontal="center" vertical="center" wrapText="1"/>
      <protection hidden="1"/>
    </xf>
    <xf numFmtId="0" fontId="36" fillId="0" borderId="23" xfId="2" applyFont="1" applyBorder="1" applyAlignment="1" applyProtection="1">
      <alignment horizontal="center" vertical="center" wrapText="1"/>
      <protection hidden="1"/>
    </xf>
    <xf numFmtId="0" fontId="38" fillId="0" borderId="1" xfId="2" applyFont="1" applyBorder="1" applyAlignment="1" applyProtection="1">
      <alignment horizontal="center" vertical="center"/>
      <protection hidden="1"/>
    </xf>
    <xf numFmtId="0" fontId="14" fillId="8" borderId="22" xfId="2" applyFont="1" applyFill="1" applyBorder="1" applyAlignment="1" applyProtection="1">
      <alignment horizontal="left" vertical="top" wrapText="1"/>
      <protection locked="0"/>
    </xf>
    <xf numFmtId="0" fontId="14" fillId="8" borderId="23" xfId="2" applyFont="1" applyFill="1" applyBorder="1" applyAlignment="1" applyProtection="1">
      <alignment horizontal="left" vertical="top" wrapText="1"/>
      <protection locked="0"/>
    </xf>
    <xf numFmtId="0" fontId="14" fillId="8" borderId="24" xfId="2" applyFont="1" applyFill="1" applyBorder="1" applyAlignment="1" applyProtection="1">
      <alignment horizontal="left" vertical="top" wrapText="1"/>
      <protection locked="0"/>
    </xf>
    <xf numFmtId="0" fontId="36" fillId="0" borderId="27" xfId="2" applyFont="1" applyBorder="1" applyAlignment="1" applyProtection="1">
      <alignment horizontal="center" vertical="center"/>
      <protection hidden="1"/>
    </xf>
    <xf numFmtId="0" fontId="3" fillId="0" borderId="28" xfId="2" applyBorder="1" applyAlignment="1" applyProtection="1">
      <alignment horizontal="center" vertical="center"/>
      <protection hidden="1"/>
    </xf>
    <xf numFmtId="0" fontId="3" fillId="0" borderId="9" xfId="2" applyBorder="1" applyAlignment="1" applyProtection="1">
      <alignment horizontal="center" vertical="center"/>
      <protection hidden="1"/>
    </xf>
    <xf numFmtId="0" fontId="3" fillId="0" borderId="10" xfId="2" applyBorder="1" applyAlignment="1" applyProtection="1">
      <alignment horizontal="center" vertical="center"/>
      <protection hidden="1"/>
    </xf>
    <xf numFmtId="0" fontId="3" fillId="0" borderId="27" xfId="2" applyBorder="1" applyAlignment="1" applyProtection="1">
      <alignment horizontal="left" vertical="center" wrapText="1" indent="1"/>
      <protection hidden="1"/>
    </xf>
    <xf numFmtId="0" fontId="3" fillId="0" borderId="28" xfId="2" applyBorder="1" applyAlignment="1" applyProtection="1">
      <alignment horizontal="left" vertical="center" wrapText="1" indent="1"/>
      <protection hidden="1"/>
    </xf>
    <xf numFmtId="0" fontId="3" fillId="0" borderId="25" xfId="2" applyBorder="1" applyAlignment="1" applyProtection="1">
      <alignment horizontal="left" vertical="center" wrapText="1" indent="1"/>
      <protection hidden="1"/>
    </xf>
    <xf numFmtId="0" fontId="14" fillId="0" borderId="25" xfId="2" applyFont="1" applyBorder="1" applyAlignment="1" applyProtection="1">
      <alignment horizontal="center"/>
      <protection hidden="1"/>
    </xf>
    <xf numFmtId="0" fontId="3" fillId="0" borderId="26" xfId="2" applyBorder="1" applyAlignment="1" applyProtection="1">
      <alignment horizontal="center"/>
      <protection hidden="1"/>
    </xf>
    <xf numFmtId="0" fontId="8" fillId="0" borderId="14" xfId="2" applyFont="1" applyBorder="1" applyAlignment="1" applyProtection="1">
      <alignment horizontal="center" vertical="center"/>
      <protection locked="0"/>
    </xf>
    <xf numFmtId="0" fontId="14" fillId="11" borderId="13" xfId="0" applyFont="1" applyFill="1" applyBorder="1" applyAlignment="1">
      <alignment horizontal="center" vertical="center"/>
    </xf>
    <xf numFmtId="0" fontId="14" fillId="11" borderId="47" xfId="0" applyFont="1" applyFill="1" applyBorder="1" applyAlignment="1">
      <alignment horizontal="center" vertical="center"/>
    </xf>
    <xf numFmtId="0" fontId="14" fillId="11" borderId="14" xfId="0" applyFont="1" applyFill="1" applyBorder="1" applyAlignment="1">
      <alignment horizontal="center" vertical="center"/>
    </xf>
  </cellXfs>
  <cellStyles count="4">
    <cellStyle name="Euro" xfId="1" xr:uid="{00000000-0005-0000-0000-000000000000}"/>
    <cellStyle name="Normal" xfId="0" builtinId="0"/>
    <cellStyle name="Normal 2" xfId="2" xr:uid="{00000000-0005-0000-0000-000002000000}"/>
    <cellStyle name="Normal 3" xfId="3" xr:uid="{ACC742B5-0ACC-48D9-A9F0-3EDDC37F1B1B}"/>
  </cellStyles>
  <dxfs count="14">
    <dxf>
      <fill>
        <patternFill>
          <bgColor rgb="FF00FFFF"/>
        </patternFill>
      </fill>
    </dxf>
    <dxf>
      <fill>
        <patternFill>
          <bgColor theme="0" tint="-0.24994659260841701"/>
        </patternFill>
      </fill>
    </dxf>
    <dxf>
      <fill>
        <patternFill>
          <bgColor rgb="FF66FFFF"/>
        </patternFill>
      </fill>
    </dxf>
    <dxf>
      <font>
        <color theme="0" tint="-0.499984740745262"/>
      </font>
      <fill>
        <patternFill>
          <bgColor theme="0" tint="-0.499984740745262"/>
        </patternFill>
      </fill>
    </dxf>
    <dxf>
      <font>
        <color theme="0"/>
      </font>
    </dxf>
    <dxf>
      <font>
        <color theme="0" tint="-0.499984740745262"/>
      </font>
      <fill>
        <patternFill>
          <bgColor theme="0" tint="-0.499984740745262"/>
        </patternFill>
      </fill>
    </dxf>
    <dxf>
      <font>
        <color theme="0"/>
      </font>
    </dxf>
    <dxf>
      <font>
        <color theme="0" tint="-0.24994659260841701"/>
        <name val="Calibri Light"/>
        <scheme val="none"/>
      </font>
      <fill>
        <patternFill>
          <bgColor theme="0" tint="-0.24994659260841701"/>
        </patternFill>
      </fill>
    </dxf>
    <dxf>
      <font>
        <color theme="0" tint="-0.24994659260841701"/>
        <name val="Calibri Light"/>
        <scheme val="none"/>
      </font>
      <fill>
        <patternFill>
          <bgColor theme="0" tint="-0.24994659260841701"/>
        </patternFill>
      </fill>
    </dxf>
    <dxf>
      <fill>
        <patternFill>
          <bgColor rgb="FF66FFFF"/>
        </patternFill>
      </fill>
    </dxf>
    <dxf>
      <font>
        <color rgb="FFFFFFFF"/>
      </font>
      <fill>
        <patternFill>
          <bgColor rgb="FFFFFFFF"/>
        </patternFill>
      </fill>
      <border diagonalUp="0" diagonalDown="0">
        <left/>
        <right/>
        <top/>
        <bottom/>
      </border>
    </dxf>
    <dxf>
      <fill>
        <patternFill>
          <bgColor rgb="FF66FFFF"/>
        </patternFill>
      </fill>
    </dxf>
    <dxf>
      <fill>
        <patternFill>
          <bgColor theme="0"/>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542925</xdr:colOff>
      <xdr:row>1</xdr:row>
      <xdr:rowOff>76200</xdr:rowOff>
    </xdr:from>
    <xdr:ext cx="723900" cy="866775"/>
    <xdr:pic>
      <xdr:nvPicPr>
        <xdr:cNvPr id="2" name="Image 1">
          <a:extLst>
            <a:ext uri="{FF2B5EF4-FFF2-40B4-BE49-F238E27FC236}">
              <a16:creationId xmlns:a16="http://schemas.microsoft.com/office/drawing/2014/main" id="{EEC8728F-4E0E-49EF-8565-99D7F9ABE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276225"/>
          <a:ext cx="723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xdr:row>
      <xdr:rowOff>47625</xdr:rowOff>
    </xdr:from>
    <xdr:ext cx="885825" cy="876300"/>
    <xdr:pic>
      <xdr:nvPicPr>
        <xdr:cNvPr id="3" name="Picture 2">
          <a:extLst>
            <a:ext uri="{FF2B5EF4-FFF2-40B4-BE49-F238E27FC236}">
              <a16:creationId xmlns:a16="http://schemas.microsoft.com/office/drawing/2014/main" id="{8F73508B-4C2E-4E2A-91D9-296AA4899D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8911" b="4950"/>
        <a:stretch>
          <a:fillRect/>
        </a:stretch>
      </xdr:blipFill>
      <xdr:spPr bwMode="auto">
        <a:xfrm>
          <a:off x="200025" y="247650"/>
          <a:ext cx="8858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57151</xdr:colOff>
      <xdr:row>4</xdr:row>
      <xdr:rowOff>104775</xdr:rowOff>
    </xdr:from>
    <xdr:to>
      <xdr:col>10</xdr:col>
      <xdr:colOff>38101</xdr:colOff>
      <xdr:row>5</xdr:row>
      <xdr:rowOff>285750</xdr:rowOff>
    </xdr:to>
    <xdr:sp macro="" textlink="">
      <xdr:nvSpPr>
        <xdr:cNvPr id="5" name="Légende : flèche vers la gauche 4">
          <a:extLst>
            <a:ext uri="{FF2B5EF4-FFF2-40B4-BE49-F238E27FC236}">
              <a16:creationId xmlns:a16="http://schemas.microsoft.com/office/drawing/2014/main" id="{86294B41-2D56-0515-1D8B-EB684B5BE6DA}"/>
            </a:ext>
          </a:extLst>
        </xdr:cNvPr>
        <xdr:cNvSpPr/>
      </xdr:nvSpPr>
      <xdr:spPr>
        <a:xfrm>
          <a:off x="10058401" y="1514475"/>
          <a:ext cx="1504950" cy="485775"/>
        </a:xfrm>
        <a:prstGeom prst="leftArrowCallo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Entrer votre N° de club</a:t>
          </a:r>
        </a:p>
      </xdr:txBody>
    </xdr:sp>
    <xdr:clientData fPrintsWithSheet="0"/>
  </xdr:twoCellAnchor>
  <xdr:twoCellAnchor>
    <xdr:from>
      <xdr:col>4</xdr:col>
      <xdr:colOff>1104900</xdr:colOff>
      <xdr:row>15</xdr:row>
      <xdr:rowOff>205740</xdr:rowOff>
    </xdr:from>
    <xdr:to>
      <xdr:col>5</xdr:col>
      <xdr:colOff>1287780</xdr:colOff>
      <xdr:row>17</xdr:row>
      <xdr:rowOff>53340</xdr:rowOff>
    </xdr:to>
    <xdr:sp macro="" textlink="">
      <xdr:nvSpPr>
        <xdr:cNvPr id="4" name="Bulle narrative : ronde 3">
          <a:extLst>
            <a:ext uri="{FF2B5EF4-FFF2-40B4-BE49-F238E27FC236}">
              <a16:creationId xmlns:a16="http://schemas.microsoft.com/office/drawing/2014/main" id="{6ADAB4EF-72BF-4DB9-FF61-EBC65B4C6DF9}"/>
            </a:ext>
          </a:extLst>
        </xdr:cNvPr>
        <xdr:cNvSpPr/>
      </xdr:nvSpPr>
      <xdr:spPr>
        <a:xfrm>
          <a:off x="5326380" y="5494020"/>
          <a:ext cx="2270760" cy="632460"/>
        </a:xfrm>
        <a:prstGeom prst="wedgeEllipseCallout">
          <a:avLst>
            <a:gd name="adj1" fmla="val -34876"/>
            <a:gd name="adj2" fmla="val 13736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Sélectionner votre choix (liste déroulante)</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1:L75"/>
  <sheetViews>
    <sheetView topLeftCell="A16" zoomScale="110" zoomScaleNormal="110" workbookViewId="0">
      <selection activeCell="B66" sqref="B66"/>
    </sheetView>
  </sheetViews>
  <sheetFormatPr baseColWidth="10" defaultColWidth="11.44140625" defaultRowHeight="13.8" x14ac:dyDescent="0.3"/>
  <cols>
    <col min="1" max="1" width="1.6640625" style="3" customWidth="1"/>
    <col min="2" max="2" width="7.33203125" style="3" bestFit="1" customWidth="1"/>
    <col min="3" max="3" width="34.33203125" style="3" customWidth="1"/>
    <col min="4" max="4" width="30.5546875" style="3" customWidth="1"/>
    <col min="5" max="12" width="6.6640625" style="11" customWidth="1"/>
    <col min="13" max="16384" width="11.44140625" style="3"/>
  </cols>
  <sheetData>
    <row r="1" spans="2:12" x14ac:dyDescent="0.25">
      <c r="B1" s="1" t="s">
        <v>42</v>
      </c>
      <c r="C1" s="2" t="s">
        <v>43</v>
      </c>
      <c r="D1" s="2" t="s">
        <v>88</v>
      </c>
      <c r="E1" s="8" t="s">
        <v>89</v>
      </c>
      <c r="F1" s="8" t="s">
        <v>90</v>
      </c>
      <c r="G1" s="8" t="s">
        <v>91</v>
      </c>
      <c r="H1" s="8" t="s">
        <v>92</v>
      </c>
      <c r="I1" s="8" t="s">
        <v>93</v>
      </c>
      <c r="J1" s="8" t="s">
        <v>94</v>
      </c>
      <c r="K1" s="8" t="s">
        <v>95</v>
      </c>
      <c r="L1" s="8" t="s">
        <v>44</v>
      </c>
    </row>
    <row r="2" spans="2:12" x14ac:dyDescent="0.25">
      <c r="B2" s="85">
        <v>1004</v>
      </c>
      <c r="C2" s="5" t="s">
        <v>27</v>
      </c>
      <c r="D2" s="6" t="s">
        <v>39</v>
      </c>
      <c r="E2" s="9" t="s">
        <v>128</v>
      </c>
      <c r="F2" s="9" t="s">
        <v>124</v>
      </c>
      <c r="G2" s="9" t="s">
        <v>125</v>
      </c>
      <c r="H2" s="9"/>
      <c r="I2" s="9"/>
      <c r="J2" s="9"/>
      <c r="K2" s="9"/>
      <c r="L2" s="9">
        <f>7-COUNTBLANK(E2:K2)</f>
        <v>3</v>
      </c>
    </row>
    <row r="3" spans="2:12" x14ac:dyDescent="0.3">
      <c r="B3" s="85">
        <v>1015</v>
      </c>
      <c r="C3" s="5" t="s">
        <v>45</v>
      </c>
      <c r="D3" s="6" t="s">
        <v>39</v>
      </c>
      <c r="E3" s="9" t="s">
        <v>123</v>
      </c>
      <c r="F3" s="9" t="s">
        <v>124</v>
      </c>
      <c r="G3" s="9" t="s">
        <v>125</v>
      </c>
      <c r="H3" s="9"/>
      <c r="I3" s="10"/>
      <c r="J3" s="10"/>
      <c r="K3" s="9"/>
      <c r="L3" s="9">
        <f>7-COUNTBLANK(E3:K3)</f>
        <v>3</v>
      </c>
    </row>
    <row r="4" spans="2:12" x14ac:dyDescent="0.3">
      <c r="B4" s="85">
        <v>1016</v>
      </c>
      <c r="C4" s="5" t="s">
        <v>110</v>
      </c>
      <c r="D4" s="6" t="s">
        <v>39</v>
      </c>
      <c r="E4" s="9" t="s">
        <v>125</v>
      </c>
      <c r="F4" s="9"/>
      <c r="G4" s="9"/>
      <c r="H4" s="9"/>
      <c r="I4" s="10"/>
      <c r="J4" s="10"/>
      <c r="K4" s="9"/>
      <c r="L4" s="9">
        <f>7-COUNTBLANK(E4:K4)</f>
        <v>1</v>
      </c>
    </row>
    <row r="5" spans="2:12" x14ac:dyDescent="0.25">
      <c r="B5" s="85">
        <v>1045</v>
      </c>
      <c r="C5" s="5" t="s">
        <v>46</v>
      </c>
      <c r="D5" s="6" t="s">
        <v>39</v>
      </c>
      <c r="E5" s="9" t="s">
        <v>125</v>
      </c>
      <c r="F5" s="9"/>
      <c r="G5" s="9"/>
      <c r="H5" s="9"/>
      <c r="I5" s="9"/>
      <c r="J5" s="9"/>
      <c r="K5" s="9"/>
      <c r="L5" s="9">
        <f t="shared" ref="L5:L16" si="0">7-COUNTBLANK(E5:K5)</f>
        <v>1</v>
      </c>
    </row>
    <row r="6" spans="2:12" x14ac:dyDescent="0.3">
      <c r="B6" s="85">
        <v>1198</v>
      </c>
      <c r="C6" s="4" t="s">
        <v>127</v>
      </c>
      <c r="D6" s="6" t="s">
        <v>39</v>
      </c>
      <c r="E6" s="9" t="s">
        <v>123</v>
      </c>
      <c r="F6" s="9"/>
      <c r="G6" s="9"/>
      <c r="H6" s="10"/>
      <c r="I6" s="9"/>
      <c r="J6" s="9"/>
      <c r="K6" s="9"/>
      <c r="L6" s="9">
        <f t="shared" si="0"/>
        <v>1</v>
      </c>
    </row>
    <row r="7" spans="2:12" x14ac:dyDescent="0.25">
      <c r="B7" s="85">
        <v>1212</v>
      </c>
      <c r="C7" s="5" t="s">
        <v>47</v>
      </c>
      <c r="D7" s="6" t="s">
        <v>39</v>
      </c>
      <c r="E7" s="9" t="s">
        <v>124</v>
      </c>
      <c r="F7" s="9" t="s">
        <v>125</v>
      </c>
      <c r="G7" s="9"/>
      <c r="H7" s="9"/>
      <c r="I7" s="9"/>
      <c r="J7" s="9"/>
      <c r="K7" s="9"/>
      <c r="L7" s="9">
        <f t="shared" si="0"/>
        <v>2</v>
      </c>
    </row>
    <row r="8" spans="2:12" x14ac:dyDescent="0.3">
      <c r="B8" s="85">
        <v>1249</v>
      </c>
      <c r="C8" s="5" t="s">
        <v>48</v>
      </c>
      <c r="D8" s="6" t="s">
        <v>39</v>
      </c>
      <c r="E8" s="9" t="s">
        <v>125</v>
      </c>
      <c r="F8" s="9"/>
      <c r="G8" s="9"/>
      <c r="H8" s="9"/>
      <c r="I8" s="9"/>
      <c r="J8" s="10"/>
      <c r="K8" s="9"/>
      <c r="L8" s="9">
        <f t="shared" si="0"/>
        <v>1</v>
      </c>
    </row>
    <row r="9" spans="2:12" x14ac:dyDescent="0.3">
      <c r="B9" s="85">
        <v>1250</v>
      </c>
      <c r="C9" s="5" t="s">
        <v>49</v>
      </c>
      <c r="D9" s="6" t="s">
        <v>39</v>
      </c>
      <c r="E9" s="9" t="s">
        <v>128</v>
      </c>
      <c r="F9" s="9" t="s">
        <v>125</v>
      </c>
      <c r="G9" s="9"/>
      <c r="H9" s="9"/>
      <c r="I9" s="9"/>
      <c r="J9" s="10"/>
      <c r="K9" s="9"/>
      <c r="L9" s="9">
        <f t="shared" si="0"/>
        <v>2</v>
      </c>
    </row>
    <row r="10" spans="2:12" x14ac:dyDescent="0.3">
      <c r="B10" s="85">
        <v>1254</v>
      </c>
      <c r="C10" s="5" t="s">
        <v>50</v>
      </c>
      <c r="D10" s="6" t="s">
        <v>39</v>
      </c>
      <c r="E10" s="9" t="s">
        <v>128</v>
      </c>
      <c r="F10" s="9" t="s">
        <v>125</v>
      </c>
      <c r="G10" s="9" t="s">
        <v>125</v>
      </c>
      <c r="H10" s="9"/>
      <c r="I10" s="9"/>
      <c r="J10" s="9"/>
      <c r="K10" s="10"/>
      <c r="L10" s="9">
        <f t="shared" si="0"/>
        <v>3</v>
      </c>
    </row>
    <row r="11" spans="2:12" x14ac:dyDescent="0.3">
      <c r="B11" s="85">
        <v>1257</v>
      </c>
      <c r="C11" s="4" t="s">
        <v>51</v>
      </c>
      <c r="D11" s="6" t="s">
        <v>39</v>
      </c>
      <c r="E11" s="9" t="s">
        <v>124</v>
      </c>
      <c r="F11" s="9"/>
      <c r="G11" s="9"/>
      <c r="H11" s="9"/>
      <c r="I11" s="9"/>
      <c r="J11" s="9"/>
      <c r="K11" s="10"/>
      <c r="L11" s="9">
        <f t="shared" si="0"/>
        <v>1</v>
      </c>
    </row>
    <row r="12" spans="2:12" x14ac:dyDescent="0.3">
      <c r="B12" s="85">
        <v>1266</v>
      </c>
      <c r="C12" s="5" t="s">
        <v>52</v>
      </c>
      <c r="D12" s="6" t="s">
        <v>39</v>
      </c>
      <c r="E12" s="9"/>
      <c r="F12" s="9"/>
      <c r="G12" s="9"/>
      <c r="H12" s="9"/>
      <c r="I12" s="9"/>
      <c r="J12" s="10"/>
      <c r="K12" s="10"/>
      <c r="L12" s="9">
        <f t="shared" si="0"/>
        <v>0</v>
      </c>
    </row>
    <row r="13" spans="2:12" x14ac:dyDescent="0.25">
      <c r="B13" s="85">
        <v>1269</v>
      </c>
      <c r="C13" s="5" t="s">
        <v>28</v>
      </c>
      <c r="D13" s="6" t="s">
        <v>39</v>
      </c>
      <c r="E13" s="9" t="s">
        <v>128</v>
      </c>
      <c r="F13" s="9"/>
      <c r="G13" s="9"/>
      <c r="H13" s="9"/>
      <c r="I13" s="9"/>
      <c r="J13" s="9"/>
      <c r="K13" s="9"/>
      <c r="L13" s="9">
        <f t="shared" si="0"/>
        <v>1</v>
      </c>
    </row>
    <row r="14" spans="2:12" x14ac:dyDescent="0.25">
      <c r="B14" s="85">
        <v>1274</v>
      </c>
      <c r="C14" s="5" t="s">
        <v>115</v>
      </c>
      <c r="D14" s="6" t="s">
        <v>39</v>
      </c>
      <c r="E14" s="9" t="s">
        <v>123</v>
      </c>
      <c r="F14" s="9" t="s">
        <v>124</v>
      </c>
      <c r="G14" s="9" t="s">
        <v>125</v>
      </c>
      <c r="H14" s="9" t="s">
        <v>125</v>
      </c>
      <c r="I14" s="9" t="s">
        <v>125</v>
      </c>
      <c r="J14" s="9"/>
      <c r="K14" s="9"/>
      <c r="L14" s="9">
        <f t="shared" si="0"/>
        <v>5</v>
      </c>
    </row>
    <row r="15" spans="2:12" x14ac:dyDescent="0.25">
      <c r="B15" s="85">
        <v>1275</v>
      </c>
      <c r="C15" s="4" t="s">
        <v>129</v>
      </c>
      <c r="D15" s="6" t="s">
        <v>39</v>
      </c>
      <c r="E15" s="9" t="s">
        <v>128</v>
      </c>
      <c r="F15" s="9" t="s">
        <v>128</v>
      </c>
      <c r="G15" s="9" t="s">
        <v>125</v>
      </c>
      <c r="H15" s="9"/>
      <c r="I15" s="9"/>
      <c r="J15" s="9"/>
      <c r="K15" s="9"/>
      <c r="L15" s="9">
        <f t="shared" si="0"/>
        <v>3</v>
      </c>
    </row>
    <row r="16" spans="2:12" x14ac:dyDescent="0.25">
      <c r="B16" s="85">
        <v>1280</v>
      </c>
      <c r="C16" s="5" t="s">
        <v>111</v>
      </c>
      <c r="D16" s="6" t="s">
        <v>39</v>
      </c>
      <c r="E16" s="9" t="s">
        <v>124</v>
      </c>
      <c r="F16" s="9" t="s">
        <v>125</v>
      </c>
      <c r="G16" s="9"/>
      <c r="H16" s="9"/>
      <c r="I16" s="9"/>
      <c r="J16" s="9"/>
      <c r="K16" s="9"/>
      <c r="L16" s="9">
        <f t="shared" si="0"/>
        <v>2</v>
      </c>
    </row>
    <row r="17" spans="2:12" x14ac:dyDescent="0.25">
      <c r="B17" s="85">
        <v>2008</v>
      </c>
      <c r="C17" s="5" t="s">
        <v>29</v>
      </c>
      <c r="D17" s="6" t="s">
        <v>40</v>
      </c>
      <c r="E17" s="9" t="s">
        <v>124</v>
      </c>
      <c r="F17" s="9" t="s">
        <v>125</v>
      </c>
      <c r="G17" s="9"/>
      <c r="H17" s="9"/>
      <c r="I17" s="9"/>
      <c r="J17" s="9"/>
      <c r="K17" s="9"/>
      <c r="L17" s="9">
        <f t="shared" ref="L17:L62" si="1">7-COUNTBLANK(E17:K17)</f>
        <v>2</v>
      </c>
    </row>
    <row r="18" spans="2:12" x14ac:dyDescent="0.3">
      <c r="B18" s="85">
        <v>2049</v>
      </c>
      <c r="C18" s="5" t="s">
        <v>30</v>
      </c>
      <c r="D18" s="6" t="s">
        <v>40</v>
      </c>
      <c r="E18" s="9" t="s">
        <v>124</v>
      </c>
      <c r="F18" s="9" t="s">
        <v>125</v>
      </c>
      <c r="G18" s="9" t="s">
        <v>125</v>
      </c>
      <c r="H18" s="9"/>
      <c r="I18" s="9"/>
      <c r="J18" s="10"/>
      <c r="K18" s="9"/>
      <c r="L18" s="9">
        <f t="shared" si="1"/>
        <v>3</v>
      </c>
    </row>
    <row r="19" spans="2:12" x14ac:dyDescent="0.3">
      <c r="B19" s="85">
        <v>2076</v>
      </c>
      <c r="C19" s="4" t="s">
        <v>101</v>
      </c>
      <c r="D19" s="6" t="s">
        <v>40</v>
      </c>
      <c r="E19" s="9" t="s">
        <v>124</v>
      </c>
      <c r="F19" s="9" t="s">
        <v>125</v>
      </c>
      <c r="G19" s="9"/>
      <c r="H19" s="9"/>
      <c r="I19" s="10"/>
      <c r="J19" s="9"/>
      <c r="K19" s="9"/>
      <c r="L19" s="9">
        <f t="shared" si="1"/>
        <v>2</v>
      </c>
    </row>
    <row r="20" spans="2:12" x14ac:dyDescent="0.25">
      <c r="B20" s="85">
        <v>2078</v>
      </c>
      <c r="C20" s="5" t="s">
        <v>31</v>
      </c>
      <c r="D20" s="6" t="s">
        <v>40</v>
      </c>
      <c r="E20" s="9" t="s">
        <v>124</v>
      </c>
      <c r="F20" s="9"/>
      <c r="G20" s="9"/>
      <c r="H20" s="9"/>
      <c r="I20" s="9"/>
      <c r="J20" s="9"/>
      <c r="K20" s="9"/>
      <c r="L20" s="9">
        <f t="shared" si="1"/>
        <v>1</v>
      </c>
    </row>
    <row r="21" spans="2:12" x14ac:dyDescent="0.3">
      <c r="B21" s="85">
        <v>2080</v>
      </c>
      <c r="C21" s="5" t="s">
        <v>53</v>
      </c>
      <c r="D21" s="6" t="s">
        <v>40</v>
      </c>
      <c r="E21" s="9" t="s">
        <v>125</v>
      </c>
      <c r="F21" s="9"/>
      <c r="G21" s="9"/>
      <c r="H21" s="9"/>
      <c r="I21" s="9"/>
      <c r="J21" s="9"/>
      <c r="K21" s="10"/>
      <c r="L21" s="9">
        <f t="shared" si="1"/>
        <v>1</v>
      </c>
    </row>
    <row r="22" spans="2:12" x14ac:dyDescent="0.3">
      <c r="B22" s="85">
        <v>2148</v>
      </c>
      <c r="C22" s="5" t="s">
        <v>54</v>
      </c>
      <c r="D22" s="6" t="s">
        <v>40</v>
      </c>
      <c r="E22" s="9" t="s">
        <v>128</v>
      </c>
      <c r="F22" s="9"/>
      <c r="G22" s="9"/>
      <c r="H22" s="10"/>
      <c r="I22" s="10"/>
      <c r="J22" s="10"/>
      <c r="K22" s="9"/>
      <c r="L22" s="9">
        <f t="shared" si="1"/>
        <v>1</v>
      </c>
    </row>
    <row r="23" spans="2:12" x14ac:dyDescent="0.25">
      <c r="B23" s="85">
        <v>2160</v>
      </c>
      <c r="C23" s="5" t="s">
        <v>32</v>
      </c>
      <c r="D23" s="6" t="s">
        <v>40</v>
      </c>
      <c r="E23" s="9" t="s">
        <v>128</v>
      </c>
      <c r="F23" s="9" t="s">
        <v>124</v>
      </c>
      <c r="G23" s="9" t="s">
        <v>124</v>
      </c>
      <c r="H23" s="9"/>
      <c r="I23" s="9"/>
      <c r="J23" s="9"/>
      <c r="K23" s="9"/>
      <c r="L23" s="9">
        <f t="shared" si="1"/>
        <v>3</v>
      </c>
    </row>
    <row r="24" spans="2:12" x14ac:dyDescent="0.25">
      <c r="B24" s="85">
        <v>2223</v>
      </c>
      <c r="C24" s="5" t="s">
        <v>33</v>
      </c>
      <c r="D24" s="6" t="s">
        <v>40</v>
      </c>
      <c r="E24" s="9" t="s">
        <v>125</v>
      </c>
      <c r="F24" s="9"/>
      <c r="G24" s="9"/>
      <c r="H24" s="9"/>
      <c r="I24" s="9"/>
      <c r="J24" s="9"/>
      <c r="K24" s="9"/>
      <c r="L24" s="9">
        <f t="shared" si="1"/>
        <v>1</v>
      </c>
    </row>
    <row r="25" spans="2:12" x14ac:dyDescent="0.3">
      <c r="B25" s="85">
        <v>2244</v>
      </c>
      <c r="C25" s="5" t="s">
        <v>55</v>
      </c>
      <c r="D25" s="6" t="s">
        <v>40</v>
      </c>
      <c r="E25" s="9" t="s">
        <v>128</v>
      </c>
      <c r="F25" s="9" t="s">
        <v>125</v>
      </c>
      <c r="G25" s="9"/>
      <c r="H25" s="9"/>
      <c r="I25" s="9"/>
      <c r="J25" s="10"/>
      <c r="K25" s="10"/>
      <c r="L25" s="9">
        <f t="shared" si="1"/>
        <v>2</v>
      </c>
    </row>
    <row r="26" spans="2:12" x14ac:dyDescent="0.3">
      <c r="B26" s="4">
        <v>2264</v>
      </c>
      <c r="C26" s="5" t="s">
        <v>56</v>
      </c>
      <c r="D26" s="6" t="s">
        <v>40</v>
      </c>
      <c r="E26" s="9"/>
      <c r="F26" s="9"/>
      <c r="G26" s="9"/>
      <c r="H26" s="9"/>
      <c r="I26" s="9"/>
      <c r="J26" s="10"/>
      <c r="K26" s="9"/>
      <c r="L26" s="9">
        <f t="shared" si="1"/>
        <v>0</v>
      </c>
    </row>
    <row r="27" spans="2:12" x14ac:dyDescent="0.3">
      <c r="B27" s="85">
        <v>2270</v>
      </c>
      <c r="C27" s="5" t="s">
        <v>57</v>
      </c>
      <c r="D27" s="6" t="s">
        <v>40</v>
      </c>
      <c r="E27" s="9" t="s">
        <v>125</v>
      </c>
      <c r="F27" s="9"/>
      <c r="G27" s="9"/>
      <c r="H27" s="10"/>
      <c r="I27" s="10"/>
      <c r="J27" s="10"/>
      <c r="K27" s="10"/>
      <c r="L27" s="9">
        <f t="shared" si="1"/>
        <v>1</v>
      </c>
    </row>
    <row r="28" spans="2:12" x14ac:dyDescent="0.3">
      <c r="B28" s="85">
        <v>3002</v>
      </c>
      <c r="C28" s="5" t="s">
        <v>58</v>
      </c>
      <c r="D28" s="6" t="s">
        <v>38</v>
      </c>
      <c r="E28" s="9" t="s">
        <v>125</v>
      </c>
      <c r="F28" s="9"/>
      <c r="G28" s="9"/>
      <c r="H28" s="9"/>
      <c r="I28" s="10"/>
      <c r="J28" s="10"/>
      <c r="K28" s="10"/>
      <c r="L28" s="9">
        <f t="shared" si="1"/>
        <v>1</v>
      </c>
    </row>
    <row r="29" spans="2:12" x14ac:dyDescent="0.25">
      <c r="B29" s="85">
        <v>3017</v>
      </c>
      <c r="C29" s="5" t="s">
        <v>59</v>
      </c>
      <c r="D29" s="6" t="s">
        <v>38</v>
      </c>
      <c r="E29" s="9" t="s">
        <v>125</v>
      </c>
      <c r="F29" s="9"/>
      <c r="G29" s="9"/>
      <c r="H29" s="9"/>
      <c r="I29" s="9"/>
      <c r="J29" s="9"/>
      <c r="K29" s="9"/>
      <c r="L29" s="9">
        <f t="shared" si="1"/>
        <v>1</v>
      </c>
    </row>
    <row r="30" spans="2:12" x14ac:dyDescent="0.25">
      <c r="B30" s="85">
        <v>3040</v>
      </c>
      <c r="C30" s="5" t="s">
        <v>34</v>
      </c>
      <c r="D30" s="6" t="s">
        <v>38</v>
      </c>
      <c r="E30" s="9" t="s">
        <v>124</v>
      </c>
      <c r="F30" s="9" t="s">
        <v>125</v>
      </c>
      <c r="G30" s="9" t="s">
        <v>125</v>
      </c>
      <c r="H30" s="9"/>
      <c r="I30" s="9"/>
      <c r="J30" s="9"/>
      <c r="K30" s="9"/>
      <c r="L30" s="9">
        <f t="shared" si="1"/>
        <v>3</v>
      </c>
    </row>
    <row r="31" spans="2:12" x14ac:dyDescent="0.3">
      <c r="B31" s="85">
        <v>3042</v>
      </c>
      <c r="C31" s="5" t="s">
        <v>35</v>
      </c>
      <c r="D31" s="6" t="s">
        <v>38</v>
      </c>
      <c r="E31" s="9" t="s">
        <v>128</v>
      </c>
      <c r="F31" s="9" t="s">
        <v>124</v>
      </c>
      <c r="G31" s="9" t="s">
        <v>125</v>
      </c>
      <c r="H31" s="10"/>
      <c r="I31" s="10"/>
      <c r="J31" s="10"/>
      <c r="K31" s="9"/>
      <c r="L31" s="9">
        <f t="shared" si="1"/>
        <v>3</v>
      </c>
    </row>
    <row r="32" spans="2:12" x14ac:dyDescent="0.3">
      <c r="B32" s="85">
        <v>3051</v>
      </c>
      <c r="C32" s="5" t="s">
        <v>60</v>
      </c>
      <c r="D32" s="6" t="s">
        <v>38</v>
      </c>
      <c r="E32" s="9" t="s">
        <v>128</v>
      </c>
      <c r="F32" s="9"/>
      <c r="G32" s="9"/>
      <c r="H32" s="9"/>
      <c r="I32" s="10"/>
      <c r="J32" s="9"/>
      <c r="K32" s="9"/>
      <c r="L32" s="9">
        <f t="shared" si="1"/>
        <v>1</v>
      </c>
    </row>
    <row r="33" spans="2:12" x14ac:dyDescent="0.3">
      <c r="B33" s="85">
        <v>3101</v>
      </c>
      <c r="C33" s="5" t="s">
        <v>61</v>
      </c>
      <c r="D33" s="6" t="s">
        <v>38</v>
      </c>
      <c r="E33" s="9" t="s">
        <v>123</v>
      </c>
      <c r="F33" s="9" t="s">
        <v>124</v>
      </c>
      <c r="G33" s="9" t="s">
        <v>125</v>
      </c>
      <c r="H33" s="10" t="s">
        <v>125</v>
      </c>
      <c r="I33" s="10"/>
      <c r="J33" s="9"/>
      <c r="K33" s="10"/>
      <c r="L33" s="9">
        <f t="shared" si="1"/>
        <v>4</v>
      </c>
    </row>
    <row r="34" spans="2:12" x14ac:dyDescent="0.3">
      <c r="B34" s="85">
        <v>3102</v>
      </c>
      <c r="C34" s="5" t="s">
        <v>62</v>
      </c>
      <c r="D34" s="6" t="s">
        <v>38</v>
      </c>
      <c r="E34" s="9" t="s">
        <v>124</v>
      </c>
      <c r="F34" s="9" t="s">
        <v>125</v>
      </c>
      <c r="G34" s="9"/>
      <c r="H34" s="9"/>
      <c r="I34" s="9"/>
      <c r="J34" s="10"/>
      <c r="K34" s="9"/>
      <c r="L34" s="9">
        <f t="shared" si="1"/>
        <v>2</v>
      </c>
    </row>
    <row r="35" spans="2:12" x14ac:dyDescent="0.3">
      <c r="B35" s="85">
        <v>3121</v>
      </c>
      <c r="C35" s="5" t="s">
        <v>63</v>
      </c>
      <c r="D35" s="6" t="s">
        <v>38</v>
      </c>
      <c r="E35" s="9" t="s">
        <v>123</v>
      </c>
      <c r="F35" s="9" t="s">
        <v>124</v>
      </c>
      <c r="G35" s="9" t="s">
        <v>125</v>
      </c>
      <c r="H35" s="10" t="s">
        <v>125</v>
      </c>
      <c r="I35" s="10" t="s">
        <v>125</v>
      </c>
      <c r="J35" s="9"/>
      <c r="K35" s="9"/>
      <c r="L35" s="9">
        <f t="shared" si="1"/>
        <v>5</v>
      </c>
    </row>
    <row r="36" spans="2:12" x14ac:dyDescent="0.25">
      <c r="B36" s="85">
        <v>3127</v>
      </c>
      <c r="C36" s="5" t="s">
        <v>64</v>
      </c>
      <c r="D36" s="6" t="s">
        <v>38</v>
      </c>
      <c r="E36" s="9" t="s">
        <v>130</v>
      </c>
      <c r="F36" s="9" t="s">
        <v>124</v>
      </c>
      <c r="G36" s="9" t="s">
        <v>125</v>
      </c>
      <c r="H36" s="9"/>
      <c r="I36" s="9"/>
      <c r="J36" s="9"/>
      <c r="K36" s="9"/>
      <c r="L36" s="9">
        <f t="shared" si="1"/>
        <v>3</v>
      </c>
    </row>
    <row r="37" spans="2:12" x14ac:dyDescent="0.3">
      <c r="B37" s="85">
        <v>3128</v>
      </c>
      <c r="C37" s="5" t="s">
        <v>65</v>
      </c>
      <c r="D37" s="6" t="s">
        <v>38</v>
      </c>
      <c r="E37" s="9" t="s">
        <v>128</v>
      </c>
      <c r="F37" s="9"/>
      <c r="G37" s="10"/>
      <c r="H37" s="10"/>
      <c r="I37" s="9"/>
      <c r="J37" s="9"/>
      <c r="K37" s="9"/>
      <c r="L37" s="9">
        <f t="shared" si="1"/>
        <v>1</v>
      </c>
    </row>
    <row r="38" spans="2:12" x14ac:dyDescent="0.3">
      <c r="B38" s="85">
        <v>3129</v>
      </c>
      <c r="C38" s="5" t="s">
        <v>66</v>
      </c>
      <c r="D38" s="6" t="s">
        <v>38</v>
      </c>
      <c r="E38" s="9" t="s">
        <v>124</v>
      </c>
      <c r="F38" s="9" t="s">
        <v>125</v>
      </c>
      <c r="G38" s="9" t="s">
        <v>125</v>
      </c>
      <c r="H38" s="9"/>
      <c r="I38" s="10"/>
      <c r="J38" s="9"/>
      <c r="K38" s="9"/>
      <c r="L38" s="9">
        <f t="shared" si="1"/>
        <v>3</v>
      </c>
    </row>
    <row r="39" spans="2:12" x14ac:dyDescent="0.3">
      <c r="B39" s="85">
        <v>3133</v>
      </c>
      <c r="C39" s="5" t="s">
        <v>67</v>
      </c>
      <c r="D39" s="6" t="s">
        <v>38</v>
      </c>
      <c r="E39" s="9" t="s">
        <v>124</v>
      </c>
      <c r="F39" s="9"/>
      <c r="G39" s="9"/>
      <c r="H39" s="9"/>
      <c r="I39" s="9"/>
      <c r="J39" s="10"/>
      <c r="K39" s="10"/>
      <c r="L39" s="9">
        <f t="shared" si="1"/>
        <v>1</v>
      </c>
    </row>
    <row r="40" spans="2:12" x14ac:dyDescent="0.3">
      <c r="B40" s="85">
        <v>3149</v>
      </c>
      <c r="C40" s="5" t="s">
        <v>68</v>
      </c>
      <c r="D40" s="6" t="s">
        <v>38</v>
      </c>
      <c r="E40" s="9" t="s">
        <v>124</v>
      </c>
      <c r="F40" s="9" t="s">
        <v>124</v>
      </c>
      <c r="G40" s="9"/>
      <c r="H40" s="9"/>
      <c r="I40" s="9"/>
      <c r="J40" s="10"/>
      <c r="K40" s="10"/>
      <c r="L40" s="9">
        <f t="shared" si="1"/>
        <v>2</v>
      </c>
    </row>
    <row r="41" spans="2:12" x14ac:dyDescent="0.25">
      <c r="B41" s="85">
        <v>3169</v>
      </c>
      <c r="C41" s="5" t="s">
        <v>36</v>
      </c>
      <c r="D41" s="6" t="s">
        <v>38</v>
      </c>
      <c r="E41" s="9" t="s">
        <v>125</v>
      </c>
      <c r="F41" s="9"/>
      <c r="G41" s="9"/>
      <c r="H41" s="9"/>
      <c r="I41" s="9"/>
      <c r="J41" s="9"/>
      <c r="K41" s="9"/>
      <c r="L41" s="9">
        <f t="shared" si="1"/>
        <v>1</v>
      </c>
    </row>
    <row r="42" spans="2:12" x14ac:dyDescent="0.25">
      <c r="B42" s="4">
        <v>3186</v>
      </c>
      <c r="C42" s="5" t="s">
        <v>69</v>
      </c>
      <c r="D42" s="6" t="s">
        <v>38</v>
      </c>
      <c r="E42" s="9"/>
      <c r="F42" s="9"/>
      <c r="G42" s="9"/>
      <c r="H42" s="9"/>
      <c r="I42" s="9"/>
      <c r="J42" s="9"/>
      <c r="K42" s="9"/>
      <c r="L42" s="9">
        <f t="shared" si="1"/>
        <v>0</v>
      </c>
    </row>
    <row r="43" spans="2:12" x14ac:dyDescent="0.3">
      <c r="B43" s="85">
        <v>3209</v>
      </c>
      <c r="C43" s="5" t="s">
        <v>70</v>
      </c>
      <c r="D43" s="6" t="s">
        <v>38</v>
      </c>
      <c r="E43" s="9" t="s">
        <v>124</v>
      </c>
      <c r="F43" s="9"/>
      <c r="G43" s="9"/>
      <c r="H43" s="9"/>
      <c r="I43" s="9"/>
      <c r="J43" s="10"/>
      <c r="K43" s="9"/>
      <c r="L43" s="9">
        <f t="shared" si="1"/>
        <v>1</v>
      </c>
    </row>
    <row r="44" spans="2:12" x14ac:dyDescent="0.3">
      <c r="B44" s="85">
        <v>3220</v>
      </c>
      <c r="C44" s="5" t="s">
        <v>71</v>
      </c>
      <c r="D44" s="6" t="s">
        <v>38</v>
      </c>
      <c r="E44" s="9" t="s">
        <v>124</v>
      </c>
      <c r="F44" s="9"/>
      <c r="G44" s="9"/>
      <c r="H44" s="9"/>
      <c r="I44" s="9"/>
      <c r="J44" s="10"/>
      <c r="K44" s="9"/>
      <c r="L44" s="9">
        <f t="shared" si="1"/>
        <v>1</v>
      </c>
    </row>
    <row r="45" spans="2:12" x14ac:dyDescent="0.3">
      <c r="B45" s="85">
        <v>3226</v>
      </c>
      <c r="C45" s="5" t="s">
        <v>72</v>
      </c>
      <c r="D45" s="6" t="s">
        <v>38</v>
      </c>
      <c r="E45" s="9" t="s">
        <v>124</v>
      </c>
      <c r="F45" s="9" t="s">
        <v>124</v>
      </c>
      <c r="G45" s="9"/>
      <c r="H45" s="9"/>
      <c r="I45" s="9"/>
      <c r="J45" s="10"/>
      <c r="K45" s="9"/>
      <c r="L45" s="9">
        <f t="shared" si="1"/>
        <v>2</v>
      </c>
    </row>
    <row r="46" spans="2:12" x14ac:dyDescent="0.3">
      <c r="B46" s="85">
        <v>3255</v>
      </c>
      <c r="C46" s="5" t="s">
        <v>73</v>
      </c>
      <c r="D46" s="6" t="s">
        <v>38</v>
      </c>
      <c r="E46" s="9" t="s">
        <v>124</v>
      </c>
      <c r="F46" s="9"/>
      <c r="G46" s="9"/>
      <c r="H46" s="9"/>
      <c r="I46" s="10"/>
      <c r="J46" s="10"/>
      <c r="K46" s="10"/>
      <c r="L46" s="9">
        <f t="shared" si="1"/>
        <v>1</v>
      </c>
    </row>
    <row r="47" spans="2:12" x14ac:dyDescent="0.25">
      <c r="B47" s="4">
        <v>3256</v>
      </c>
      <c r="C47" s="5" t="s">
        <v>74</v>
      </c>
      <c r="D47" s="6" t="s">
        <v>38</v>
      </c>
      <c r="E47" s="9"/>
      <c r="F47" s="9"/>
      <c r="G47" s="9"/>
      <c r="H47" s="9"/>
      <c r="I47" s="9"/>
      <c r="J47" s="9"/>
      <c r="K47" s="9"/>
      <c r="L47" s="9">
        <f t="shared" si="1"/>
        <v>0</v>
      </c>
    </row>
    <row r="48" spans="2:12" x14ac:dyDescent="0.25">
      <c r="B48" s="85">
        <v>3261</v>
      </c>
      <c r="C48" s="5" t="s">
        <v>75</v>
      </c>
      <c r="D48" s="6" t="s">
        <v>38</v>
      </c>
      <c r="E48" s="9" t="s">
        <v>125</v>
      </c>
      <c r="F48" s="9"/>
      <c r="G48" s="9"/>
      <c r="H48" s="9"/>
      <c r="I48" s="9"/>
      <c r="J48" s="9"/>
      <c r="K48" s="9"/>
      <c r="L48" s="9">
        <f t="shared" si="1"/>
        <v>1</v>
      </c>
    </row>
    <row r="49" spans="2:12" x14ac:dyDescent="0.25">
      <c r="B49" s="85">
        <v>3268</v>
      </c>
      <c r="C49" s="5" t="s">
        <v>76</v>
      </c>
      <c r="D49" s="6" t="s">
        <v>38</v>
      </c>
      <c r="E49" s="9" t="s">
        <v>123</v>
      </c>
      <c r="F49" s="9"/>
      <c r="G49" s="9"/>
      <c r="H49" s="9"/>
      <c r="I49" s="9"/>
      <c r="J49" s="9"/>
      <c r="K49" s="9"/>
      <c r="L49" s="9">
        <f t="shared" si="1"/>
        <v>1</v>
      </c>
    </row>
    <row r="50" spans="2:12" x14ac:dyDescent="0.25">
      <c r="B50" s="85">
        <v>3279</v>
      </c>
      <c r="C50" s="4" t="s">
        <v>109</v>
      </c>
      <c r="D50" s="6" t="s">
        <v>38</v>
      </c>
      <c r="E50" s="9" t="s">
        <v>128</v>
      </c>
      <c r="F50" s="9" t="s">
        <v>125</v>
      </c>
      <c r="G50" s="9"/>
      <c r="H50" s="9"/>
      <c r="I50" s="9"/>
      <c r="J50" s="9"/>
      <c r="K50" s="9"/>
      <c r="L50" s="9">
        <f t="shared" si="1"/>
        <v>2</v>
      </c>
    </row>
    <row r="51" spans="2:12" x14ac:dyDescent="0.3">
      <c r="B51" s="85">
        <v>4094</v>
      </c>
      <c r="C51" s="5" t="s">
        <v>77</v>
      </c>
      <c r="D51" s="6" t="s">
        <v>40</v>
      </c>
      <c r="E51" s="9" t="s">
        <v>124</v>
      </c>
      <c r="F51" s="9"/>
      <c r="G51" s="9"/>
      <c r="H51" s="9"/>
      <c r="I51" s="10"/>
      <c r="J51" s="10"/>
      <c r="K51" s="10"/>
      <c r="L51" s="9">
        <f t="shared" si="1"/>
        <v>1</v>
      </c>
    </row>
    <row r="52" spans="2:12" x14ac:dyDescent="0.3">
      <c r="B52" s="85">
        <v>4112</v>
      </c>
      <c r="C52" s="5" t="s">
        <v>78</v>
      </c>
      <c r="D52" s="6" t="s">
        <v>40</v>
      </c>
      <c r="E52" s="9" t="s">
        <v>128</v>
      </c>
      <c r="F52" s="9" t="s">
        <v>125</v>
      </c>
      <c r="G52" s="9"/>
      <c r="H52" s="10"/>
      <c r="I52" s="10"/>
      <c r="J52" s="10"/>
      <c r="K52" s="10"/>
      <c r="L52" s="9">
        <f t="shared" si="1"/>
        <v>2</v>
      </c>
    </row>
    <row r="53" spans="2:12" x14ac:dyDescent="0.25">
      <c r="B53" s="4">
        <v>4131</v>
      </c>
      <c r="C53" s="5" t="s">
        <v>79</v>
      </c>
      <c r="D53" s="6" t="s">
        <v>40</v>
      </c>
      <c r="E53" s="9"/>
      <c r="F53" s="9"/>
      <c r="G53" s="9"/>
      <c r="H53" s="9"/>
      <c r="I53" s="9"/>
      <c r="J53" s="9"/>
      <c r="K53" s="9"/>
      <c r="L53" s="9">
        <f t="shared" si="1"/>
        <v>0</v>
      </c>
    </row>
    <row r="54" spans="2:12" x14ac:dyDescent="0.3">
      <c r="B54" s="4">
        <v>4150</v>
      </c>
      <c r="C54" s="5" t="s">
        <v>80</v>
      </c>
      <c r="D54" s="6" t="s">
        <v>40</v>
      </c>
      <c r="E54" s="9"/>
      <c r="F54" s="9"/>
      <c r="G54" s="9"/>
      <c r="H54" s="10"/>
      <c r="I54" s="10"/>
      <c r="J54" s="10"/>
      <c r="K54" s="9"/>
      <c r="L54" s="9">
        <f t="shared" si="1"/>
        <v>0</v>
      </c>
    </row>
    <row r="55" spans="2:12" x14ac:dyDescent="0.3">
      <c r="B55" s="85">
        <v>4202</v>
      </c>
      <c r="C55" s="5" t="s">
        <v>81</v>
      </c>
      <c r="D55" s="6" t="s">
        <v>40</v>
      </c>
      <c r="E55" s="9" t="s">
        <v>124</v>
      </c>
      <c r="F55" s="9" t="s">
        <v>136</v>
      </c>
      <c r="G55" s="9"/>
      <c r="H55" s="9"/>
      <c r="I55" s="10"/>
      <c r="J55" s="10"/>
      <c r="K55" s="9"/>
      <c r="L55" s="9">
        <f t="shared" si="1"/>
        <v>2</v>
      </c>
    </row>
    <row r="56" spans="2:12" x14ac:dyDescent="0.3">
      <c r="B56" s="85">
        <v>4240</v>
      </c>
      <c r="C56" s="5" t="s">
        <v>37</v>
      </c>
      <c r="D56" s="6" t="s">
        <v>40</v>
      </c>
      <c r="E56" s="9" t="s">
        <v>128</v>
      </c>
      <c r="F56" s="9" t="s">
        <v>125</v>
      </c>
      <c r="G56" s="9"/>
      <c r="H56" s="9"/>
      <c r="I56" s="10"/>
      <c r="J56" s="10"/>
      <c r="K56" s="9"/>
      <c r="L56" s="9">
        <f t="shared" si="1"/>
        <v>2</v>
      </c>
    </row>
    <row r="57" spans="2:12" x14ac:dyDescent="0.3">
      <c r="B57" s="4">
        <v>4247</v>
      </c>
      <c r="C57" s="5" t="s">
        <v>112</v>
      </c>
      <c r="D57" s="6" t="s">
        <v>40</v>
      </c>
      <c r="E57" s="9"/>
      <c r="F57" s="9"/>
      <c r="G57" s="9"/>
      <c r="H57" s="9"/>
      <c r="I57" s="10"/>
      <c r="J57" s="10"/>
      <c r="K57" s="9"/>
      <c r="L57" s="9">
        <f t="shared" si="1"/>
        <v>0</v>
      </c>
    </row>
    <row r="58" spans="2:12" x14ac:dyDescent="0.3">
      <c r="B58" s="85">
        <v>4263</v>
      </c>
      <c r="C58" s="5" t="s">
        <v>82</v>
      </c>
      <c r="D58" s="6" t="s">
        <v>40</v>
      </c>
      <c r="E58" s="9" t="s">
        <v>124</v>
      </c>
      <c r="F58" s="10" t="s">
        <v>125</v>
      </c>
      <c r="G58" s="9"/>
      <c r="H58" s="9"/>
      <c r="I58" s="10"/>
      <c r="J58" s="10"/>
      <c r="K58" s="9"/>
      <c r="L58" s="9">
        <f t="shared" si="1"/>
        <v>2</v>
      </c>
    </row>
    <row r="59" spans="2:12" x14ac:dyDescent="0.3">
      <c r="B59" s="85">
        <v>4264</v>
      </c>
      <c r="C59" s="5" t="s">
        <v>113</v>
      </c>
      <c r="D59" s="6" t="s">
        <v>40</v>
      </c>
      <c r="E59" s="9" t="s">
        <v>123</v>
      </c>
      <c r="F59" s="10" t="s">
        <v>125</v>
      </c>
      <c r="G59" s="9" t="s">
        <v>125</v>
      </c>
      <c r="H59" s="9"/>
      <c r="I59" s="10"/>
      <c r="J59" s="10"/>
      <c r="K59" s="9"/>
      <c r="L59" s="9">
        <f t="shared" si="1"/>
        <v>3</v>
      </c>
    </row>
    <row r="60" spans="2:12" x14ac:dyDescent="0.3">
      <c r="B60" s="85">
        <v>4265</v>
      </c>
      <c r="C60" s="5" t="s">
        <v>114</v>
      </c>
      <c r="D60" s="6" t="s">
        <v>40</v>
      </c>
      <c r="E60" s="9" t="s">
        <v>124</v>
      </c>
      <c r="F60" s="10"/>
      <c r="G60" s="9"/>
      <c r="H60" s="9"/>
      <c r="I60" s="10"/>
      <c r="J60" s="10"/>
      <c r="K60" s="9"/>
      <c r="L60" s="9">
        <f t="shared" si="1"/>
        <v>1</v>
      </c>
    </row>
    <row r="61" spans="2:12" x14ac:dyDescent="0.3">
      <c r="B61" s="85">
        <v>5032</v>
      </c>
      <c r="C61" s="5" t="s">
        <v>83</v>
      </c>
      <c r="D61" s="6" t="s">
        <v>39</v>
      </c>
      <c r="E61" s="9" t="s">
        <v>124</v>
      </c>
      <c r="F61" s="9"/>
      <c r="G61" s="9"/>
      <c r="H61" s="9"/>
      <c r="I61" s="10"/>
      <c r="J61" s="9"/>
      <c r="K61" s="9"/>
      <c r="L61" s="9">
        <f t="shared" si="1"/>
        <v>1</v>
      </c>
    </row>
    <row r="62" spans="2:12" x14ac:dyDescent="0.3">
      <c r="B62" s="86">
        <v>5066</v>
      </c>
      <c r="C62" s="13" t="s">
        <v>126</v>
      </c>
      <c r="D62" s="6" t="s">
        <v>39</v>
      </c>
      <c r="E62" s="9" t="s">
        <v>125</v>
      </c>
      <c r="F62" s="9"/>
      <c r="G62" s="9"/>
      <c r="H62" s="9"/>
      <c r="I62" s="10"/>
      <c r="J62" s="9"/>
      <c r="K62" s="9"/>
      <c r="L62" s="9">
        <f t="shared" si="1"/>
        <v>1</v>
      </c>
    </row>
    <row r="63" spans="2:12" x14ac:dyDescent="0.25">
      <c r="B63" s="85">
        <v>5083</v>
      </c>
      <c r="C63" s="5" t="s">
        <v>84</v>
      </c>
      <c r="D63" s="6" t="s">
        <v>39</v>
      </c>
      <c r="E63" s="9" t="s">
        <v>123</v>
      </c>
      <c r="F63" s="9" t="s">
        <v>125</v>
      </c>
      <c r="G63" s="9"/>
      <c r="H63" s="9"/>
      <c r="I63" s="9"/>
      <c r="J63" s="9"/>
      <c r="K63" s="9"/>
      <c r="L63" s="9">
        <f>7-COUNTBLANK(E63:K63)</f>
        <v>2</v>
      </c>
    </row>
    <row r="64" spans="2:12" x14ac:dyDescent="0.25">
      <c r="B64" s="85">
        <v>5144</v>
      </c>
      <c r="C64" s="5" t="s">
        <v>85</v>
      </c>
      <c r="D64" s="6" t="s">
        <v>39</v>
      </c>
      <c r="E64" s="9" t="s">
        <v>128</v>
      </c>
      <c r="F64" s="9"/>
      <c r="G64" s="9"/>
      <c r="H64" s="9"/>
      <c r="I64" s="9"/>
      <c r="J64" s="9"/>
      <c r="K64" s="9"/>
      <c r="L64" s="9">
        <f>7-COUNTBLANK(E64:K64)</f>
        <v>1</v>
      </c>
    </row>
    <row r="65" spans="2:12" x14ac:dyDescent="0.3">
      <c r="B65" s="4">
        <v>5251</v>
      </c>
      <c r="C65" s="5" t="s">
        <v>86</v>
      </c>
      <c r="D65" s="6" t="s">
        <v>39</v>
      </c>
      <c r="E65" s="9"/>
      <c r="F65" s="9"/>
      <c r="G65" s="9"/>
      <c r="H65" s="9"/>
      <c r="I65" s="10"/>
      <c r="J65" s="10"/>
      <c r="K65" s="10"/>
      <c r="L65" s="9">
        <f>7-COUNTBLANK(E65:K65)</f>
        <v>0</v>
      </c>
    </row>
    <row r="66" spans="2:12" x14ac:dyDescent="0.25">
      <c r="B66" s="85">
        <v>5273</v>
      </c>
      <c r="C66" s="5" t="s">
        <v>87</v>
      </c>
      <c r="D66" s="6" t="s">
        <v>39</v>
      </c>
      <c r="E66" s="9" t="s">
        <v>125</v>
      </c>
      <c r="F66" s="9"/>
      <c r="G66" s="9"/>
      <c r="H66" s="9"/>
      <c r="I66" s="9"/>
      <c r="J66" s="9"/>
      <c r="K66" s="9"/>
      <c r="L66" s="9">
        <f>7-COUNTBLANK(E66:K66)</f>
        <v>1</v>
      </c>
    </row>
    <row r="67" spans="2:12" x14ac:dyDescent="0.25">
      <c r="B67" s="4">
        <v>5278</v>
      </c>
      <c r="C67" s="4" t="s">
        <v>41</v>
      </c>
      <c r="D67" s="6" t="s">
        <v>39</v>
      </c>
      <c r="E67" s="9"/>
      <c r="F67" s="9"/>
      <c r="G67" s="9"/>
      <c r="H67" s="9"/>
      <c r="I67" s="9"/>
      <c r="J67" s="9"/>
      <c r="K67" s="9"/>
      <c r="L67" s="9">
        <f>7-COUNTBLANK(E67:K67)</f>
        <v>0</v>
      </c>
    </row>
    <row r="68" spans="2:12" x14ac:dyDescent="0.3">
      <c r="B68" s="3">
        <f>COUNT(B2:B67)</f>
        <v>66</v>
      </c>
      <c r="C68" s="7"/>
      <c r="D68" s="7"/>
      <c r="L68" s="12">
        <f>SUM(L1:L67)</f>
        <v>105</v>
      </c>
    </row>
    <row r="70" spans="2:12" x14ac:dyDescent="0.3">
      <c r="H70" s="68" t="s">
        <v>123</v>
      </c>
      <c r="I70" s="69">
        <f>COUNTIF($E$2:$K$67,H70)</f>
        <v>8</v>
      </c>
      <c r="J70" s="171">
        <f>SUM(I70:I73)</f>
        <v>103</v>
      </c>
    </row>
    <row r="71" spans="2:12" x14ac:dyDescent="0.3">
      <c r="H71" s="70" t="s">
        <v>128</v>
      </c>
      <c r="I71" s="71">
        <f t="shared" ref="I71:I74" si="2">COUNTIF($E$2:$K$67,H71)</f>
        <v>16</v>
      </c>
      <c r="J71" s="172"/>
    </row>
    <row r="72" spans="2:12" x14ac:dyDescent="0.3">
      <c r="H72" s="70" t="s">
        <v>124</v>
      </c>
      <c r="I72" s="71">
        <f t="shared" si="2"/>
        <v>32</v>
      </c>
      <c r="J72" s="172"/>
    </row>
    <row r="73" spans="2:12" x14ac:dyDescent="0.3">
      <c r="H73" s="72" t="s">
        <v>125</v>
      </c>
      <c r="I73" s="73">
        <f t="shared" si="2"/>
        <v>47</v>
      </c>
      <c r="J73" s="173"/>
    </row>
    <row r="74" spans="2:12" x14ac:dyDescent="0.3">
      <c r="H74" s="72" t="s">
        <v>130</v>
      </c>
      <c r="I74" s="73">
        <f t="shared" si="2"/>
        <v>1</v>
      </c>
      <c r="J74" s="74"/>
    </row>
    <row r="75" spans="2:12" x14ac:dyDescent="0.3">
      <c r="H75" s="72" t="s">
        <v>136</v>
      </c>
      <c r="I75" s="73">
        <f>COUNTIF($E$2:$K$67,H75)</f>
        <v>1</v>
      </c>
      <c r="J75" s="74"/>
    </row>
  </sheetData>
  <autoFilter ref="B1:L68" xr:uid="{00000000-0009-0000-0000-000000000000}"/>
  <mergeCells count="1">
    <mergeCell ref="J70:J73"/>
  </mergeCells>
  <phoneticPr fontId="40" type="noConversion"/>
  <pageMargins left="0.19685039370078741" right="0.11811023622047245" top="0.15748031496062992" bottom="0.1574803149606299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DDC2-55C5-49F0-A5EC-ACF2B805FE99}">
  <sheetPr codeName="Feuil3"/>
  <dimension ref="B1:L76"/>
  <sheetViews>
    <sheetView zoomScale="110" zoomScaleNormal="110" workbookViewId="0">
      <pane ySplit="1" topLeftCell="A2" activePane="bottomLeft" state="frozen"/>
      <selection pane="bottomLeft" activeCell="D20" sqref="D20"/>
    </sheetView>
  </sheetViews>
  <sheetFormatPr baseColWidth="10" defaultColWidth="11.44140625" defaultRowHeight="13.8" x14ac:dyDescent="0.3"/>
  <cols>
    <col min="1" max="1" width="1.6640625" style="3" customWidth="1"/>
    <col min="2" max="2" width="7.33203125" style="3" bestFit="1" customWidth="1"/>
    <col min="3" max="3" width="34.33203125" style="3" customWidth="1"/>
    <col min="4" max="4" width="30.5546875" style="3" customWidth="1"/>
    <col min="5" max="12" width="6.6640625" style="11" customWidth="1"/>
    <col min="13" max="16384" width="11.44140625" style="3"/>
  </cols>
  <sheetData>
    <row r="1" spans="2:12" x14ac:dyDescent="0.25">
      <c r="B1" s="1" t="s">
        <v>42</v>
      </c>
      <c r="C1" s="2" t="s">
        <v>43</v>
      </c>
      <c r="D1" s="2" t="s">
        <v>88</v>
      </c>
      <c r="E1" s="8" t="s">
        <v>89</v>
      </c>
      <c r="F1" s="8" t="s">
        <v>90</v>
      </c>
      <c r="G1" s="8" t="s">
        <v>91</v>
      </c>
      <c r="H1" s="8" t="s">
        <v>92</v>
      </c>
      <c r="I1" s="8" t="s">
        <v>93</v>
      </c>
      <c r="J1" s="8" t="s">
        <v>94</v>
      </c>
      <c r="K1" s="8" t="s">
        <v>95</v>
      </c>
      <c r="L1" s="8" t="s">
        <v>44</v>
      </c>
    </row>
    <row r="2" spans="2:12" x14ac:dyDescent="0.25">
      <c r="B2" s="4">
        <v>1004</v>
      </c>
      <c r="C2" s="5" t="s">
        <v>27</v>
      </c>
      <c r="D2" s="6" t="s">
        <v>39</v>
      </c>
      <c r="E2" s="9" t="s">
        <v>128</v>
      </c>
      <c r="F2" s="9" t="s">
        <v>128</v>
      </c>
      <c r="G2" s="9" t="s">
        <v>125</v>
      </c>
      <c r="H2" s="9"/>
      <c r="I2" s="9"/>
      <c r="J2" s="9"/>
      <c r="K2" s="9"/>
      <c r="L2" s="9">
        <f>7-COUNTBLANK(E2:K2)</f>
        <v>3</v>
      </c>
    </row>
    <row r="3" spans="2:12" x14ac:dyDescent="0.3">
      <c r="B3" s="4">
        <v>1015</v>
      </c>
      <c r="C3" s="5" t="s">
        <v>45</v>
      </c>
      <c r="D3" s="6" t="s">
        <v>39</v>
      </c>
      <c r="E3" s="9" t="s">
        <v>123</v>
      </c>
      <c r="F3" s="9" t="s">
        <v>124</v>
      </c>
      <c r="G3" s="9" t="s">
        <v>124</v>
      </c>
      <c r="H3" s="9"/>
      <c r="I3" s="10"/>
      <c r="J3" s="10"/>
      <c r="K3" s="9"/>
      <c r="L3" s="9">
        <f>7-COUNTBLANK(E3:K3)</f>
        <v>3</v>
      </c>
    </row>
    <row r="4" spans="2:12" x14ac:dyDescent="0.3">
      <c r="B4" s="4">
        <v>1016</v>
      </c>
      <c r="C4" s="5" t="s">
        <v>110</v>
      </c>
      <c r="D4" s="6" t="s">
        <v>39</v>
      </c>
      <c r="E4" s="9" t="s">
        <v>124</v>
      </c>
      <c r="F4" s="9"/>
      <c r="G4" s="9"/>
      <c r="H4" s="9"/>
      <c r="I4" s="10"/>
      <c r="J4" s="10"/>
      <c r="K4" s="9"/>
      <c r="L4" s="9">
        <f>7-COUNTBLANK(E4:K4)</f>
        <v>1</v>
      </c>
    </row>
    <row r="5" spans="2:12" x14ac:dyDescent="0.25">
      <c r="B5" s="4">
        <v>1045</v>
      </c>
      <c r="C5" s="5" t="s">
        <v>46</v>
      </c>
      <c r="D5" s="6" t="s">
        <v>39</v>
      </c>
      <c r="E5" s="9" t="s">
        <v>125</v>
      </c>
      <c r="F5" s="9"/>
      <c r="G5" s="9"/>
      <c r="H5" s="9"/>
      <c r="I5" s="9"/>
      <c r="J5" s="9"/>
      <c r="K5" s="9"/>
      <c r="L5" s="9">
        <f t="shared" ref="L5:L62" si="0">7-COUNTBLANK(E5:K5)</f>
        <v>1</v>
      </c>
    </row>
    <row r="6" spans="2:12" x14ac:dyDescent="0.3">
      <c r="B6" s="4">
        <v>1198</v>
      </c>
      <c r="C6" s="4" t="s">
        <v>127</v>
      </c>
      <c r="D6" s="6" t="s">
        <v>39</v>
      </c>
      <c r="E6" s="9" t="s">
        <v>123</v>
      </c>
      <c r="F6" s="9"/>
      <c r="G6" s="9"/>
      <c r="H6" s="10"/>
      <c r="I6" s="9"/>
      <c r="J6" s="9"/>
      <c r="K6" s="9"/>
      <c r="L6" s="9">
        <f t="shared" si="0"/>
        <v>1</v>
      </c>
    </row>
    <row r="7" spans="2:12" x14ac:dyDescent="0.25">
      <c r="B7" s="4">
        <v>1212</v>
      </c>
      <c r="C7" s="5" t="s">
        <v>47</v>
      </c>
      <c r="D7" s="6" t="s">
        <v>39</v>
      </c>
      <c r="E7" s="9" t="s">
        <v>124</v>
      </c>
      <c r="F7" s="9" t="s">
        <v>125</v>
      </c>
      <c r="G7" s="9"/>
      <c r="H7" s="9"/>
      <c r="I7" s="9"/>
      <c r="J7" s="9"/>
      <c r="K7" s="9"/>
      <c r="L7" s="9">
        <f t="shared" si="0"/>
        <v>2</v>
      </c>
    </row>
    <row r="8" spans="2:12" x14ac:dyDescent="0.3">
      <c r="B8" s="4">
        <v>1249</v>
      </c>
      <c r="C8" s="5" t="s">
        <v>48</v>
      </c>
      <c r="D8" s="6" t="s">
        <v>39</v>
      </c>
      <c r="E8" s="9" t="s">
        <v>124</v>
      </c>
      <c r="F8" s="9"/>
      <c r="G8" s="9"/>
      <c r="H8" s="9"/>
      <c r="I8" s="9"/>
      <c r="J8" s="10"/>
      <c r="K8" s="9"/>
      <c r="L8" s="9">
        <f t="shared" si="0"/>
        <v>1</v>
      </c>
    </row>
    <row r="9" spans="2:12" x14ac:dyDescent="0.3">
      <c r="B9" s="4">
        <v>1250</v>
      </c>
      <c r="C9" s="5" t="s">
        <v>49</v>
      </c>
      <c r="D9" s="6" t="s">
        <v>39</v>
      </c>
      <c r="E9" s="9" t="s">
        <v>128</v>
      </c>
      <c r="F9" s="9" t="s">
        <v>125</v>
      </c>
      <c r="G9" s="9"/>
      <c r="H9" s="9"/>
      <c r="I9" s="9"/>
      <c r="J9" s="10"/>
      <c r="K9" s="9"/>
      <c r="L9" s="9">
        <f t="shared" si="0"/>
        <v>2</v>
      </c>
    </row>
    <row r="10" spans="2:12" x14ac:dyDescent="0.3">
      <c r="B10" s="4">
        <v>1254</v>
      </c>
      <c r="C10" s="5" t="s">
        <v>50</v>
      </c>
      <c r="D10" s="6" t="s">
        <v>39</v>
      </c>
      <c r="E10" s="9" t="s">
        <v>124</v>
      </c>
      <c r="F10" s="9" t="s">
        <v>125</v>
      </c>
      <c r="G10" s="9" t="s">
        <v>125</v>
      </c>
      <c r="H10" s="9"/>
      <c r="I10" s="9"/>
      <c r="J10" s="9"/>
      <c r="K10" s="10"/>
      <c r="L10" s="9">
        <f t="shared" si="0"/>
        <v>3</v>
      </c>
    </row>
    <row r="11" spans="2:12" x14ac:dyDescent="0.3">
      <c r="B11" s="4">
        <v>1257</v>
      </c>
      <c r="C11" s="4" t="s">
        <v>51</v>
      </c>
      <c r="D11" s="6" t="s">
        <v>39</v>
      </c>
      <c r="E11" s="9" t="s">
        <v>124</v>
      </c>
      <c r="F11" s="9"/>
      <c r="G11" s="9"/>
      <c r="H11" s="9"/>
      <c r="I11" s="9"/>
      <c r="J11" s="9"/>
      <c r="K11" s="10"/>
      <c r="L11" s="9">
        <f t="shared" si="0"/>
        <v>1</v>
      </c>
    </row>
    <row r="12" spans="2:12" x14ac:dyDescent="0.3">
      <c r="B12" s="4">
        <v>1266</v>
      </c>
      <c r="C12" s="5" t="s">
        <v>52</v>
      </c>
      <c r="D12" s="6" t="s">
        <v>39</v>
      </c>
      <c r="E12" s="9"/>
      <c r="F12" s="9"/>
      <c r="G12" s="9"/>
      <c r="H12" s="9"/>
      <c r="I12" s="9"/>
      <c r="J12" s="10"/>
      <c r="K12" s="10"/>
      <c r="L12" s="9">
        <f t="shared" si="0"/>
        <v>0</v>
      </c>
    </row>
    <row r="13" spans="2:12" x14ac:dyDescent="0.25">
      <c r="B13" s="4">
        <v>1269</v>
      </c>
      <c r="C13" s="5" t="s">
        <v>28</v>
      </c>
      <c r="D13" s="6" t="s">
        <v>39</v>
      </c>
      <c r="E13" s="9" t="s">
        <v>124</v>
      </c>
      <c r="F13" s="9"/>
      <c r="G13" s="9"/>
      <c r="H13" s="9"/>
      <c r="I13" s="9"/>
      <c r="J13" s="9"/>
      <c r="K13" s="9"/>
      <c r="L13" s="9">
        <f t="shared" si="0"/>
        <v>1</v>
      </c>
    </row>
    <row r="14" spans="2:12" x14ac:dyDescent="0.25">
      <c r="B14" s="4">
        <v>1274</v>
      </c>
      <c r="C14" s="5" t="s">
        <v>115</v>
      </c>
      <c r="D14" s="6" t="s">
        <v>39</v>
      </c>
      <c r="E14" s="9" t="s">
        <v>128</v>
      </c>
      <c r="F14" s="9" t="s">
        <v>124</v>
      </c>
      <c r="G14" s="9" t="s">
        <v>125</v>
      </c>
      <c r="H14" s="9" t="s">
        <v>125</v>
      </c>
      <c r="I14" s="9" t="s">
        <v>125</v>
      </c>
      <c r="J14" s="9"/>
      <c r="K14" s="9"/>
      <c r="L14" s="9">
        <f t="shared" si="0"/>
        <v>5</v>
      </c>
    </row>
    <row r="15" spans="2:12" x14ac:dyDescent="0.25">
      <c r="B15" s="4">
        <v>1275</v>
      </c>
      <c r="C15" s="4" t="s">
        <v>129</v>
      </c>
      <c r="D15" s="6" t="s">
        <v>39</v>
      </c>
      <c r="E15" s="9" t="s">
        <v>128</v>
      </c>
      <c r="F15" s="9" t="s">
        <v>124</v>
      </c>
      <c r="G15" s="9" t="s">
        <v>125</v>
      </c>
      <c r="H15" s="9"/>
      <c r="I15" s="9"/>
      <c r="J15" s="9"/>
      <c r="K15" s="9"/>
      <c r="L15" s="9">
        <f t="shared" si="0"/>
        <v>3</v>
      </c>
    </row>
    <row r="16" spans="2:12" x14ac:dyDescent="0.25">
      <c r="B16" s="4">
        <v>1280</v>
      </c>
      <c r="C16" s="5" t="s">
        <v>111</v>
      </c>
      <c r="D16" s="6" t="s">
        <v>39</v>
      </c>
      <c r="E16" s="9" t="s">
        <v>124</v>
      </c>
      <c r="F16" s="9" t="s">
        <v>125</v>
      </c>
      <c r="G16" s="9"/>
      <c r="H16" s="9"/>
      <c r="I16" s="9"/>
      <c r="J16" s="9"/>
      <c r="K16" s="9"/>
      <c r="L16" s="9">
        <f t="shared" si="0"/>
        <v>2</v>
      </c>
    </row>
    <row r="17" spans="2:12" x14ac:dyDescent="0.25">
      <c r="B17" s="4">
        <v>2008</v>
      </c>
      <c r="C17" s="5" t="s">
        <v>29</v>
      </c>
      <c r="D17" s="6" t="s">
        <v>40</v>
      </c>
      <c r="E17" s="9" t="s">
        <v>124</v>
      </c>
      <c r="F17" s="9" t="s">
        <v>125</v>
      </c>
      <c r="G17" s="9"/>
      <c r="H17" s="9"/>
      <c r="I17" s="9"/>
      <c r="J17" s="9"/>
      <c r="K17" s="9"/>
      <c r="L17" s="9">
        <f t="shared" si="0"/>
        <v>2</v>
      </c>
    </row>
    <row r="18" spans="2:12" x14ac:dyDescent="0.3">
      <c r="B18" s="4">
        <v>2049</v>
      </c>
      <c r="C18" s="5" t="s">
        <v>30</v>
      </c>
      <c r="D18" s="6" t="s">
        <v>40</v>
      </c>
      <c r="E18" s="9" t="s">
        <v>128</v>
      </c>
      <c r="F18" s="9" t="s">
        <v>125</v>
      </c>
      <c r="G18" s="9" t="s">
        <v>125</v>
      </c>
      <c r="H18" s="9"/>
      <c r="I18" s="9"/>
      <c r="J18" s="10"/>
      <c r="K18" s="9"/>
      <c r="L18" s="9">
        <f t="shared" si="0"/>
        <v>3</v>
      </c>
    </row>
    <row r="19" spans="2:12" x14ac:dyDescent="0.3">
      <c r="B19" s="4">
        <v>2076</v>
      </c>
      <c r="C19" s="4" t="s">
        <v>101</v>
      </c>
      <c r="D19" s="6" t="s">
        <v>40</v>
      </c>
      <c r="E19" s="9" t="s">
        <v>128</v>
      </c>
      <c r="F19" s="9" t="s">
        <v>125</v>
      </c>
      <c r="G19" s="9"/>
      <c r="H19" s="9"/>
      <c r="I19" s="10"/>
      <c r="J19" s="9"/>
      <c r="K19" s="9"/>
      <c r="L19" s="9">
        <f t="shared" si="0"/>
        <v>2</v>
      </c>
    </row>
    <row r="20" spans="2:12" x14ac:dyDescent="0.25">
      <c r="B20" s="4">
        <v>2078</v>
      </c>
      <c r="C20" s="5" t="s">
        <v>31</v>
      </c>
      <c r="D20" s="6" t="s">
        <v>40</v>
      </c>
      <c r="E20" s="9" t="s">
        <v>125</v>
      </c>
      <c r="F20" s="9"/>
      <c r="G20" s="9"/>
      <c r="H20" s="9"/>
      <c r="I20" s="9"/>
      <c r="J20" s="9"/>
      <c r="K20" s="9"/>
      <c r="L20" s="9">
        <f t="shared" si="0"/>
        <v>1</v>
      </c>
    </row>
    <row r="21" spans="2:12" x14ac:dyDescent="0.3">
      <c r="B21" s="4">
        <v>2080</v>
      </c>
      <c r="C21" s="5" t="s">
        <v>53</v>
      </c>
      <c r="D21" s="6" t="s">
        <v>40</v>
      </c>
      <c r="E21" s="9" t="s">
        <v>125</v>
      </c>
      <c r="F21" s="9"/>
      <c r="G21" s="9"/>
      <c r="H21" s="9"/>
      <c r="I21" s="9"/>
      <c r="J21" s="9"/>
      <c r="K21" s="10"/>
      <c r="L21" s="9">
        <f t="shared" si="0"/>
        <v>1</v>
      </c>
    </row>
    <row r="22" spans="2:12" x14ac:dyDescent="0.3">
      <c r="B22" s="4">
        <v>2148</v>
      </c>
      <c r="C22" s="5" t="s">
        <v>54</v>
      </c>
      <c r="D22" s="6" t="s">
        <v>40</v>
      </c>
      <c r="E22" s="9" t="s">
        <v>124</v>
      </c>
      <c r="F22" s="9"/>
      <c r="G22" s="9"/>
      <c r="H22" s="10"/>
      <c r="I22" s="10"/>
      <c r="J22" s="10"/>
      <c r="K22" s="9"/>
      <c r="L22" s="9">
        <f t="shared" si="0"/>
        <v>1</v>
      </c>
    </row>
    <row r="23" spans="2:12" x14ac:dyDescent="0.25">
      <c r="B23" s="4">
        <v>2160</v>
      </c>
      <c r="C23" s="5" t="s">
        <v>32</v>
      </c>
      <c r="D23" s="6" t="s">
        <v>40</v>
      </c>
      <c r="E23" s="9" t="s">
        <v>128</v>
      </c>
      <c r="F23" s="9" t="s">
        <v>124</v>
      </c>
      <c r="G23" s="9" t="s">
        <v>125</v>
      </c>
      <c r="H23" s="9"/>
      <c r="I23" s="9"/>
      <c r="J23" s="9"/>
      <c r="K23" s="9"/>
      <c r="L23" s="9">
        <f t="shared" si="0"/>
        <v>3</v>
      </c>
    </row>
    <row r="24" spans="2:12" x14ac:dyDescent="0.25">
      <c r="B24" s="4">
        <v>2223</v>
      </c>
      <c r="C24" s="5" t="s">
        <v>33</v>
      </c>
      <c r="D24" s="6" t="s">
        <v>40</v>
      </c>
      <c r="E24" s="9" t="s">
        <v>124</v>
      </c>
      <c r="F24" s="9"/>
      <c r="G24" s="9"/>
      <c r="H24" s="9"/>
      <c r="I24" s="9"/>
      <c r="J24" s="9"/>
      <c r="K24" s="9"/>
      <c r="L24" s="9">
        <f t="shared" si="0"/>
        <v>1</v>
      </c>
    </row>
    <row r="25" spans="2:12" x14ac:dyDescent="0.3">
      <c r="B25" s="4">
        <v>2244</v>
      </c>
      <c r="C25" s="5" t="s">
        <v>55</v>
      </c>
      <c r="D25" s="6" t="s">
        <v>40</v>
      </c>
      <c r="E25" s="9" t="s">
        <v>128</v>
      </c>
      <c r="F25" s="9" t="s">
        <v>124</v>
      </c>
      <c r="G25" s="9"/>
      <c r="H25" s="9"/>
      <c r="I25" s="9"/>
      <c r="J25" s="10"/>
      <c r="K25" s="10"/>
      <c r="L25" s="9">
        <f t="shared" si="0"/>
        <v>2</v>
      </c>
    </row>
    <row r="26" spans="2:12" x14ac:dyDescent="0.3">
      <c r="B26" s="4">
        <v>2264</v>
      </c>
      <c r="C26" s="5" t="s">
        <v>56</v>
      </c>
      <c r="D26" s="6" t="s">
        <v>40</v>
      </c>
      <c r="E26" s="9"/>
      <c r="F26" s="9"/>
      <c r="G26" s="9"/>
      <c r="H26" s="9"/>
      <c r="I26" s="9"/>
      <c r="J26" s="10"/>
      <c r="K26" s="9"/>
      <c r="L26" s="9">
        <f t="shared" si="0"/>
        <v>0</v>
      </c>
    </row>
    <row r="27" spans="2:12" x14ac:dyDescent="0.3">
      <c r="B27" s="4">
        <v>2270</v>
      </c>
      <c r="C27" s="5" t="s">
        <v>57</v>
      </c>
      <c r="D27" s="6" t="s">
        <v>40</v>
      </c>
      <c r="E27" s="9" t="s">
        <v>125</v>
      </c>
      <c r="F27" s="9"/>
      <c r="G27" s="9"/>
      <c r="H27" s="10"/>
      <c r="I27" s="10"/>
      <c r="J27" s="10"/>
      <c r="K27" s="10"/>
      <c r="L27" s="9">
        <f t="shared" si="0"/>
        <v>1</v>
      </c>
    </row>
    <row r="28" spans="2:12" x14ac:dyDescent="0.3">
      <c r="B28" s="4">
        <v>3002</v>
      </c>
      <c r="C28" s="5" t="s">
        <v>58</v>
      </c>
      <c r="D28" s="6" t="s">
        <v>38</v>
      </c>
      <c r="E28" s="9" t="s">
        <v>124</v>
      </c>
      <c r="F28" s="9"/>
      <c r="G28" s="9"/>
      <c r="H28" s="9"/>
      <c r="I28" s="10"/>
      <c r="J28" s="10"/>
      <c r="K28" s="10"/>
      <c r="L28" s="9">
        <f t="shared" si="0"/>
        <v>1</v>
      </c>
    </row>
    <row r="29" spans="2:12" x14ac:dyDescent="0.25">
      <c r="B29" s="4">
        <v>3017</v>
      </c>
      <c r="C29" s="5" t="s">
        <v>59</v>
      </c>
      <c r="D29" s="6" t="s">
        <v>38</v>
      </c>
      <c r="E29" s="9" t="s">
        <v>125</v>
      </c>
      <c r="F29" s="9"/>
      <c r="G29" s="9"/>
      <c r="H29" s="9"/>
      <c r="I29" s="9"/>
      <c r="J29" s="9"/>
      <c r="K29" s="9"/>
      <c r="L29" s="9">
        <f t="shared" si="0"/>
        <v>1</v>
      </c>
    </row>
    <row r="30" spans="2:12" x14ac:dyDescent="0.25">
      <c r="B30" s="4">
        <v>3040</v>
      </c>
      <c r="C30" s="5" t="s">
        <v>34</v>
      </c>
      <c r="D30" s="6" t="s">
        <v>38</v>
      </c>
      <c r="E30" s="9" t="s">
        <v>124</v>
      </c>
      <c r="F30" s="9" t="s">
        <v>125</v>
      </c>
      <c r="G30" s="9" t="s">
        <v>125</v>
      </c>
      <c r="H30" s="9"/>
      <c r="I30" s="9"/>
      <c r="J30" s="9"/>
      <c r="K30" s="9"/>
      <c r="L30" s="9">
        <f t="shared" si="0"/>
        <v>3</v>
      </c>
    </row>
    <row r="31" spans="2:12" x14ac:dyDescent="0.3">
      <c r="B31" s="4">
        <v>3042</v>
      </c>
      <c r="C31" s="5" t="s">
        <v>35</v>
      </c>
      <c r="D31" s="6" t="s">
        <v>38</v>
      </c>
      <c r="E31" s="9" t="s">
        <v>123</v>
      </c>
      <c r="F31" s="9" t="s">
        <v>124</v>
      </c>
      <c r="G31" s="9" t="s">
        <v>125</v>
      </c>
      <c r="H31" s="10"/>
      <c r="I31" s="10"/>
      <c r="J31" s="10"/>
      <c r="K31" s="9"/>
      <c r="L31" s="9">
        <f t="shared" si="0"/>
        <v>3</v>
      </c>
    </row>
    <row r="32" spans="2:12" x14ac:dyDescent="0.3">
      <c r="B32" s="4">
        <v>3051</v>
      </c>
      <c r="C32" s="5" t="s">
        <v>60</v>
      </c>
      <c r="D32" s="6" t="s">
        <v>38</v>
      </c>
      <c r="E32" s="9" t="s">
        <v>128</v>
      </c>
      <c r="F32" s="9"/>
      <c r="G32" s="9"/>
      <c r="H32" s="9"/>
      <c r="I32" s="10"/>
      <c r="J32" s="9"/>
      <c r="K32" s="9"/>
      <c r="L32" s="9">
        <f t="shared" si="0"/>
        <v>1</v>
      </c>
    </row>
    <row r="33" spans="2:12" x14ac:dyDescent="0.3">
      <c r="B33" s="4">
        <v>3101</v>
      </c>
      <c r="C33" s="5" t="s">
        <v>61</v>
      </c>
      <c r="D33" s="6" t="s">
        <v>38</v>
      </c>
      <c r="E33" s="9" t="s">
        <v>123</v>
      </c>
      <c r="F33" s="9" t="s">
        <v>125</v>
      </c>
      <c r="G33" s="9" t="s">
        <v>125</v>
      </c>
      <c r="H33" s="10" t="s">
        <v>125</v>
      </c>
      <c r="I33" s="10"/>
      <c r="J33" s="9"/>
      <c r="K33" s="10"/>
      <c r="L33" s="9">
        <f t="shared" si="0"/>
        <v>4</v>
      </c>
    </row>
    <row r="34" spans="2:12" x14ac:dyDescent="0.3">
      <c r="B34" s="4">
        <v>3102</v>
      </c>
      <c r="C34" s="5" t="s">
        <v>62</v>
      </c>
      <c r="D34" s="6" t="s">
        <v>38</v>
      </c>
      <c r="E34" s="9" t="s">
        <v>128</v>
      </c>
      <c r="F34" s="9" t="s">
        <v>125</v>
      </c>
      <c r="G34" s="9"/>
      <c r="H34" s="9"/>
      <c r="I34" s="9"/>
      <c r="J34" s="10"/>
      <c r="K34" s="9"/>
      <c r="L34" s="9">
        <f t="shared" si="0"/>
        <v>2</v>
      </c>
    </row>
    <row r="35" spans="2:12" x14ac:dyDescent="0.3">
      <c r="B35" s="4">
        <v>3121</v>
      </c>
      <c r="C35" s="5" t="s">
        <v>63</v>
      </c>
      <c r="D35" s="6" t="s">
        <v>38</v>
      </c>
      <c r="E35" s="9" t="s">
        <v>137</v>
      </c>
      <c r="F35" s="9" t="s">
        <v>124</v>
      </c>
      <c r="G35" s="9" t="s">
        <v>124</v>
      </c>
      <c r="H35" s="10" t="s">
        <v>124</v>
      </c>
      <c r="I35" s="10" t="s">
        <v>125</v>
      </c>
      <c r="J35" s="9"/>
      <c r="K35" s="9"/>
      <c r="L35" s="9">
        <f t="shared" si="0"/>
        <v>5</v>
      </c>
    </row>
    <row r="36" spans="2:12" x14ac:dyDescent="0.25">
      <c r="B36" s="4">
        <v>3127</v>
      </c>
      <c r="C36" s="5" t="s">
        <v>64</v>
      </c>
      <c r="D36" s="6" t="s">
        <v>38</v>
      </c>
      <c r="E36" s="9" t="s">
        <v>138</v>
      </c>
      <c r="F36" s="9" t="s">
        <v>124</v>
      </c>
      <c r="G36" s="9" t="s">
        <v>125</v>
      </c>
      <c r="H36" s="9"/>
      <c r="I36" s="9"/>
      <c r="J36" s="9"/>
      <c r="K36" s="9"/>
      <c r="L36" s="9">
        <f t="shared" si="0"/>
        <v>3</v>
      </c>
    </row>
    <row r="37" spans="2:12" x14ac:dyDescent="0.3">
      <c r="B37" s="4">
        <v>3128</v>
      </c>
      <c r="C37" s="5" t="s">
        <v>65</v>
      </c>
      <c r="D37" s="6" t="s">
        <v>38</v>
      </c>
      <c r="E37" s="9" t="s">
        <v>128</v>
      </c>
      <c r="F37" s="9"/>
      <c r="G37" s="10"/>
      <c r="H37" s="10"/>
      <c r="I37" s="9"/>
      <c r="J37" s="9"/>
      <c r="K37" s="9"/>
      <c r="L37" s="9">
        <f t="shared" si="0"/>
        <v>1</v>
      </c>
    </row>
    <row r="38" spans="2:12" x14ac:dyDescent="0.3">
      <c r="B38" s="4">
        <v>3129</v>
      </c>
      <c r="C38" s="5" t="s">
        <v>66</v>
      </c>
      <c r="D38" s="6" t="s">
        <v>38</v>
      </c>
      <c r="E38" s="9" t="s">
        <v>124</v>
      </c>
      <c r="F38" s="9" t="s">
        <v>125</v>
      </c>
      <c r="G38" s="9" t="s">
        <v>125</v>
      </c>
      <c r="H38" s="9"/>
      <c r="I38" s="10"/>
      <c r="J38" s="9"/>
      <c r="K38" s="9"/>
      <c r="L38" s="9">
        <f t="shared" si="0"/>
        <v>3</v>
      </c>
    </row>
    <row r="39" spans="2:12" x14ac:dyDescent="0.3">
      <c r="B39" s="4">
        <v>3133</v>
      </c>
      <c r="C39" s="5" t="s">
        <v>67</v>
      </c>
      <c r="D39" s="6" t="s">
        <v>38</v>
      </c>
      <c r="E39" s="9" t="s">
        <v>124</v>
      </c>
      <c r="F39" s="9"/>
      <c r="G39" s="9"/>
      <c r="H39" s="9"/>
      <c r="I39" s="9"/>
      <c r="J39" s="10"/>
      <c r="K39" s="10"/>
      <c r="L39" s="9">
        <f t="shared" si="0"/>
        <v>1</v>
      </c>
    </row>
    <row r="40" spans="2:12" x14ac:dyDescent="0.3">
      <c r="B40" s="4">
        <v>3149</v>
      </c>
      <c r="C40" s="5" t="s">
        <v>68</v>
      </c>
      <c r="D40" s="6" t="s">
        <v>38</v>
      </c>
      <c r="E40" s="9" t="s">
        <v>124</v>
      </c>
      <c r="F40" s="9" t="s">
        <v>125</v>
      </c>
      <c r="G40" s="9"/>
      <c r="H40" s="9"/>
      <c r="I40" s="9"/>
      <c r="J40" s="10"/>
      <c r="K40" s="10"/>
      <c r="L40" s="9">
        <f t="shared" si="0"/>
        <v>2</v>
      </c>
    </row>
    <row r="41" spans="2:12" x14ac:dyDescent="0.25">
      <c r="B41" s="4">
        <v>3169</v>
      </c>
      <c r="C41" s="5" t="s">
        <v>36</v>
      </c>
      <c r="D41" s="6" t="s">
        <v>38</v>
      </c>
      <c r="E41" s="9" t="s">
        <v>125</v>
      </c>
      <c r="F41" s="9"/>
      <c r="G41" s="9"/>
      <c r="H41" s="9"/>
      <c r="I41" s="9"/>
      <c r="J41" s="9"/>
      <c r="K41" s="9"/>
      <c r="L41" s="9">
        <f t="shared" si="0"/>
        <v>1</v>
      </c>
    </row>
    <row r="42" spans="2:12" x14ac:dyDescent="0.25">
      <c r="B42" s="4">
        <v>3186</v>
      </c>
      <c r="C42" s="5" t="s">
        <v>69</v>
      </c>
      <c r="D42" s="6" t="s">
        <v>38</v>
      </c>
      <c r="E42" s="9"/>
      <c r="F42" s="9"/>
      <c r="G42" s="9"/>
      <c r="H42" s="9"/>
      <c r="I42" s="9"/>
      <c r="J42" s="9"/>
      <c r="K42" s="9"/>
      <c r="L42" s="9">
        <f t="shared" si="0"/>
        <v>0</v>
      </c>
    </row>
    <row r="43" spans="2:12" x14ac:dyDescent="0.3">
      <c r="B43" s="4">
        <v>3209</v>
      </c>
      <c r="C43" s="5" t="s">
        <v>70</v>
      </c>
      <c r="D43" s="6" t="s">
        <v>38</v>
      </c>
      <c r="E43" s="9" t="s">
        <v>124</v>
      </c>
      <c r="F43" s="9"/>
      <c r="G43" s="9"/>
      <c r="H43" s="9"/>
      <c r="I43" s="9"/>
      <c r="J43" s="10"/>
      <c r="K43" s="9"/>
      <c r="L43" s="9">
        <f t="shared" si="0"/>
        <v>1</v>
      </c>
    </row>
    <row r="44" spans="2:12" x14ac:dyDescent="0.3">
      <c r="B44" s="4">
        <v>3220</v>
      </c>
      <c r="C44" s="5" t="s">
        <v>71</v>
      </c>
      <c r="D44" s="6" t="s">
        <v>38</v>
      </c>
      <c r="E44" s="9" t="s">
        <v>124</v>
      </c>
      <c r="F44" s="9"/>
      <c r="G44" s="9"/>
      <c r="H44" s="9"/>
      <c r="I44" s="9"/>
      <c r="J44" s="10"/>
      <c r="K44" s="9"/>
      <c r="L44" s="9">
        <f t="shared" si="0"/>
        <v>1</v>
      </c>
    </row>
    <row r="45" spans="2:12" x14ac:dyDescent="0.3">
      <c r="B45" s="4">
        <v>3226</v>
      </c>
      <c r="C45" s="5" t="s">
        <v>72</v>
      </c>
      <c r="D45" s="6" t="s">
        <v>38</v>
      </c>
      <c r="E45" s="9" t="s">
        <v>124</v>
      </c>
      <c r="F45" s="9" t="s">
        <v>125</v>
      </c>
      <c r="G45" s="9"/>
      <c r="H45" s="9"/>
      <c r="I45" s="9"/>
      <c r="J45" s="10"/>
      <c r="K45" s="9"/>
      <c r="L45" s="9">
        <f t="shared" si="0"/>
        <v>2</v>
      </c>
    </row>
    <row r="46" spans="2:12" x14ac:dyDescent="0.3">
      <c r="B46" s="4">
        <v>3255</v>
      </c>
      <c r="C46" s="5" t="s">
        <v>73</v>
      </c>
      <c r="D46" s="6" t="s">
        <v>38</v>
      </c>
      <c r="E46" s="9" t="s">
        <v>125</v>
      </c>
      <c r="F46" s="9"/>
      <c r="G46" s="9"/>
      <c r="H46" s="9"/>
      <c r="I46" s="10"/>
      <c r="J46" s="10"/>
      <c r="K46" s="10"/>
      <c r="L46" s="9">
        <f t="shared" si="0"/>
        <v>1</v>
      </c>
    </row>
    <row r="47" spans="2:12" x14ac:dyDescent="0.25">
      <c r="B47" s="4">
        <v>3256</v>
      </c>
      <c r="C47" s="5" t="s">
        <v>74</v>
      </c>
      <c r="D47" s="6" t="s">
        <v>38</v>
      </c>
      <c r="E47" s="9"/>
      <c r="F47" s="9"/>
      <c r="G47" s="9"/>
      <c r="H47" s="9"/>
      <c r="I47" s="9"/>
      <c r="J47" s="9"/>
      <c r="K47" s="9"/>
      <c r="L47" s="9">
        <f t="shared" si="0"/>
        <v>0</v>
      </c>
    </row>
    <row r="48" spans="2:12" x14ac:dyDescent="0.25">
      <c r="B48" s="4">
        <v>3261</v>
      </c>
      <c r="C48" s="5" t="s">
        <v>75</v>
      </c>
      <c r="D48" s="6" t="s">
        <v>38</v>
      </c>
      <c r="E48" s="9" t="s">
        <v>125</v>
      </c>
      <c r="F48" s="9"/>
      <c r="G48" s="9"/>
      <c r="H48" s="9"/>
      <c r="I48" s="9"/>
      <c r="J48" s="9"/>
      <c r="K48" s="9"/>
      <c r="L48" s="9">
        <f t="shared" si="0"/>
        <v>1</v>
      </c>
    </row>
    <row r="49" spans="2:12" x14ac:dyDescent="0.25">
      <c r="B49" s="4">
        <v>3268</v>
      </c>
      <c r="C49" s="5" t="s">
        <v>76</v>
      </c>
      <c r="D49" s="6" t="s">
        <v>38</v>
      </c>
      <c r="E49" s="9" t="s">
        <v>123</v>
      </c>
      <c r="F49" s="9"/>
      <c r="G49" s="9"/>
      <c r="H49" s="9"/>
      <c r="I49" s="9"/>
      <c r="J49" s="9"/>
      <c r="K49" s="9"/>
      <c r="L49" s="9">
        <f t="shared" si="0"/>
        <v>1</v>
      </c>
    </row>
    <row r="50" spans="2:12" x14ac:dyDescent="0.25">
      <c r="B50" s="4">
        <v>3279</v>
      </c>
      <c r="C50" s="4" t="s">
        <v>109</v>
      </c>
      <c r="D50" s="6" t="s">
        <v>38</v>
      </c>
      <c r="E50" s="9" t="s">
        <v>128</v>
      </c>
      <c r="F50" s="9" t="s">
        <v>125</v>
      </c>
      <c r="G50" s="9"/>
      <c r="H50" s="9"/>
      <c r="I50" s="9"/>
      <c r="J50" s="9"/>
      <c r="K50" s="9"/>
      <c r="L50" s="9">
        <f t="shared" si="0"/>
        <v>2</v>
      </c>
    </row>
    <row r="51" spans="2:12" x14ac:dyDescent="0.3">
      <c r="B51" s="4">
        <v>4094</v>
      </c>
      <c r="C51" s="5" t="s">
        <v>77</v>
      </c>
      <c r="D51" s="6" t="s">
        <v>40</v>
      </c>
      <c r="E51" s="9" t="s">
        <v>125</v>
      </c>
      <c r="F51" s="9"/>
      <c r="G51" s="9"/>
      <c r="H51" s="9"/>
      <c r="I51" s="10"/>
      <c r="J51" s="10"/>
      <c r="K51" s="10"/>
      <c r="L51" s="9">
        <f t="shared" si="0"/>
        <v>1</v>
      </c>
    </row>
    <row r="52" spans="2:12" x14ac:dyDescent="0.3">
      <c r="B52" s="4">
        <v>4112</v>
      </c>
      <c r="C52" s="5" t="s">
        <v>78</v>
      </c>
      <c r="D52" s="6" t="s">
        <v>40</v>
      </c>
      <c r="E52" s="9" t="s">
        <v>123</v>
      </c>
      <c r="F52" s="9" t="s">
        <v>125</v>
      </c>
      <c r="G52" s="9"/>
      <c r="H52" s="10"/>
      <c r="I52" s="10"/>
      <c r="J52" s="10"/>
      <c r="K52" s="10"/>
      <c r="L52" s="9">
        <f t="shared" si="0"/>
        <v>2</v>
      </c>
    </row>
    <row r="53" spans="2:12" x14ac:dyDescent="0.25">
      <c r="B53" s="4">
        <v>4131</v>
      </c>
      <c r="C53" s="5" t="s">
        <v>79</v>
      </c>
      <c r="D53" s="6" t="s">
        <v>40</v>
      </c>
      <c r="E53" s="9"/>
      <c r="F53" s="9"/>
      <c r="G53" s="9"/>
      <c r="H53" s="9"/>
      <c r="I53" s="9"/>
      <c r="J53" s="9"/>
      <c r="K53" s="9"/>
      <c r="L53" s="9">
        <f t="shared" si="0"/>
        <v>0</v>
      </c>
    </row>
    <row r="54" spans="2:12" x14ac:dyDescent="0.3">
      <c r="B54" s="4">
        <v>4150</v>
      </c>
      <c r="C54" s="5" t="s">
        <v>80</v>
      </c>
      <c r="D54" s="6" t="s">
        <v>40</v>
      </c>
      <c r="E54" s="9"/>
      <c r="F54" s="9"/>
      <c r="G54" s="9"/>
      <c r="H54" s="10"/>
      <c r="I54" s="10"/>
      <c r="J54" s="10"/>
      <c r="K54" s="9"/>
      <c r="L54" s="9">
        <f t="shared" si="0"/>
        <v>0</v>
      </c>
    </row>
    <row r="55" spans="2:12" x14ac:dyDescent="0.3">
      <c r="B55" s="4">
        <v>4202</v>
      </c>
      <c r="C55" s="5" t="s">
        <v>81</v>
      </c>
      <c r="D55" s="6" t="s">
        <v>40</v>
      </c>
      <c r="E55" s="9" t="s">
        <v>124</v>
      </c>
      <c r="F55" s="9" t="s">
        <v>125</v>
      </c>
      <c r="G55" s="9"/>
      <c r="H55" s="9"/>
      <c r="I55" s="10"/>
      <c r="J55" s="10"/>
      <c r="K55" s="9"/>
      <c r="L55" s="9">
        <f t="shared" si="0"/>
        <v>2</v>
      </c>
    </row>
    <row r="56" spans="2:12" x14ac:dyDescent="0.3">
      <c r="B56" s="4">
        <v>4240</v>
      </c>
      <c r="C56" s="5" t="s">
        <v>37</v>
      </c>
      <c r="D56" s="6" t="s">
        <v>40</v>
      </c>
      <c r="E56" s="9" t="s">
        <v>128</v>
      </c>
      <c r="F56" s="9" t="s">
        <v>125</v>
      </c>
      <c r="G56" s="9"/>
      <c r="H56" s="9"/>
      <c r="I56" s="10"/>
      <c r="J56" s="10"/>
      <c r="K56" s="9"/>
      <c r="L56" s="9">
        <f t="shared" si="0"/>
        <v>2</v>
      </c>
    </row>
    <row r="57" spans="2:12" x14ac:dyDescent="0.3">
      <c r="B57" s="4">
        <v>4247</v>
      </c>
      <c r="C57" s="5" t="s">
        <v>112</v>
      </c>
      <c r="D57" s="6" t="s">
        <v>40</v>
      </c>
      <c r="E57" s="9"/>
      <c r="F57" s="9"/>
      <c r="G57" s="9"/>
      <c r="H57" s="9"/>
      <c r="I57" s="10"/>
      <c r="J57" s="10"/>
      <c r="K57" s="9"/>
      <c r="L57" s="9">
        <f t="shared" si="0"/>
        <v>0</v>
      </c>
    </row>
    <row r="58" spans="2:12" x14ac:dyDescent="0.3">
      <c r="B58" s="4">
        <v>4263</v>
      </c>
      <c r="C58" s="5" t="s">
        <v>82</v>
      </c>
      <c r="D58" s="6" t="s">
        <v>40</v>
      </c>
      <c r="E58" s="9" t="s">
        <v>124</v>
      </c>
      <c r="F58" s="10" t="s">
        <v>125</v>
      </c>
      <c r="G58" s="9"/>
      <c r="H58" s="9"/>
      <c r="I58" s="10"/>
      <c r="J58" s="10"/>
      <c r="K58" s="9"/>
      <c r="L58" s="9">
        <f t="shared" si="0"/>
        <v>2</v>
      </c>
    </row>
    <row r="59" spans="2:12" x14ac:dyDescent="0.3">
      <c r="B59" s="4">
        <v>4264</v>
      </c>
      <c r="C59" s="5" t="s">
        <v>113</v>
      </c>
      <c r="D59" s="6" t="s">
        <v>40</v>
      </c>
      <c r="E59" s="9" t="s">
        <v>128</v>
      </c>
      <c r="F59" s="10" t="s">
        <v>125</v>
      </c>
      <c r="G59" s="9" t="s">
        <v>125</v>
      </c>
      <c r="H59" s="9"/>
      <c r="I59" s="10"/>
      <c r="J59" s="10"/>
      <c r="K59" s="9"/>
      <c r="L59" s="9">
        <f t="shared" si="0"/>
        <v>3</v>
      </c>
    </row>
    <row r="60" spans="2:12" x14ac:dyDescent="0.3">
      <c r="B60" s="4">
        <v>4265</v>
      </c>
      <c r="C60" s="5" t="s">
        <v>114</v>
      </c>
      <c r="D60" s="6" t="s">
        <v>40</v>
      </c>
      <c r="E60" s="9" t="s">
        <v>128</v>
      </c>
      <c r="F60" s="10"/>
      <c r="G60" s="9"/>
      <c r="H60" s="9"/>
      <c r="I60" s="10"/>
      <c r="J60" s="10"/>
      <c r="K60" s="9"/>
      <c r="L60" s="9">
        <f t="shared" si="0"/>
        <v>1</v>
      </c>
    </row>
    <row r="61" spans="2:12" x14ac:dyDescent="0.3">
      <c r="B61" s="4">
        <v>5032</v>
      </c>
      <c r="C61" s="5" t="s">
        <v>83</v>
      </c>
      <c r="D61" s="6" t="s">
        <v>39</v>
      </c>
      <c r="E61" s="9" t="s">
        <v>124</v>
      </c>
      <c r="F61" s="9"/>
      <c r="G61" s="9"/>
      <c r="H61" s="9"/>
      <c r="I61" s="10"/>
      <c r="J61" s="9"/>
      <c r="K61" s="9"/>
      <c r="L61" s="9">
        <f t="shared" si="0"/>
        <v>1</v>
      </c>
    </row>
    <row r="62" spans="2:12" x14ac:dyDescent="0.3">
      <c r="B62" s="14">
        <v>5066</v>
      </c>
      <c r="C62" s="13" t="s">
        <v>126</v>
      </c>
      <c r="D62" s="6" t="s">
        <v>39</v>
      </c>
      <c r="E62" s="9" t="s">
        <v>125</v>
      </c>
      <c r="F62" s="9"/>
      <c r="G62" s="9"/>
      <c r="H62" s="9"/>
      <c r="I62" s="10"/>
      <c r="J62" s="9"/>
      <c r="K62" s="9"/>
      <c r="L62" s="9">
        <f t="shared" si="0"/>
        <v>1</v>
      </c>
    </row>
    <row r="63" spans="2:12" x14ac:dyDescent="0.25">
      <c r="B63" s="4">
        <v>5083</v>
      </c>
      <c r="C63" s="5" t="s">
        <v>84</v>
      </c>
      <c r="D63" s="6" t="s">
        <v>39</v>
      </c>
      <c r="E63" s="9" t="s">
        <v>123</v>
      </c>
      <c r="F63" s="9" t="s">
        <v>125</v>
      </c>
      <c r="G63" s="9"/>
      <c r="H63" s="9"/>
      <c r="I63" s="9"/>
      <c r="J63" s="9"/>
      <c r="K63" s="9"/>
      <c r="L63" s="9">
        <f>7-COUNTBLANK(E63:K63)</f>
        <v>2</v>
      </c>
    </row>
    <row r="64" spans="2:12" x14ac:dyDescent="0.25">
      <c r="B64" s="4">
        <v>5144</v>
      </c>
      <c r="C64" s="5" t="s">
        <v>85</v>
      </c>
      <c r="D64" s="6" t="s">
        <v>39</v>
      </c>
      <c r="E64" s="9" t="s">
        <v>123</v>
      </c>
      <c r="F64" s="9"/>
      <c r="G64" s="9"/>
      <c r="H64" s="9"/>
      <c r="I64" s="9"/>
      <c r="J64" s="9"/>
      <c r="K64" s="9"/>
      <c r="L64" s="9">
        <f>7-COUNTBLANK(E64:K64)</f>
        <v>1</v>
      </c>
    </row>
    <row r="65" spans="2:12" x14ac:dyDescent="0.3">
      <c r="B65" s="4">
        <v>5251</v>
      </c>
      <c r="C65" s="5" t="s">
        <v>86</v>
      </c>
      <c r="D65" s="6" t="s">
        <v>39</v>
      </c>
      <c r="E65" s="9"/>
      <c r="F65" s="9"/>
      <c r="G65" s="9"/>
      <c r="H65" s="9"/>
      <c r="I65" s="10"/>
      <c r="J65" s="10"/>
      <c r="K65" s="10"/>
      <c r="L65" s="9">
        <f>7-COUNTBLANK(E65:K65)</f>
        <v>0</v>
      </c>
    </row>
    <row r="66" spans="2:12" x14ac:dyDescent="0.25">
      <c r="B66" s="4">
        <v>5273</v>
      </c>
      <c r="C66" s="5" t="s">
        <v>87</v>
      </c>
      <c r="D66" s="6" t="s">
        <v>39</v>
      </c>
      <c r="E66" s="9" t="s">
        <v>125</v>
      </c>
      <c r="F66" s="9"/>
      <c r="G66" s="9"/>
      <c r="H66" s="9"/>
      <c r="I66" s="9"/>
      <c r="J66" s="9"/>
      <c r="K66" s="9"/>
      <c r="L66" s="9">
        <f>7-COUNTBLANK(E66:K66)</f>
        <v>1</v>
      </c>
    </row>
    <row r="67" spans="2:12" x14ac:dyDescent="0.25">
      <c r="B67" s="4">
        <v>5278</v>
      </c>
      <c r="C67" s="4" t="s">
        <v>41</v>
      </c>
      <c r="D67" s="6" t="s">
        <v>39</v>
      </c>
      <c r="E67" s="9"/>
      <c r="F67" s="9"/>
      <c r="G67" s="9"/>
      <c r="H67" s="9"/>
      <c r="I67" s="9"/>
      <c r="J67" s="9"/>
      <c r="K67" s="9"/>
      <c r="L67" s="9">
        <f>7-COUNTBLANK(E67:K67)</f>
        <v>0</v>
      </c>
    </row>
    <row r="68" spans="2:12" x14ac:dyDescent="0.3">
      <c r="B68" s="3">
        <f>COUNT(B2:B67)</f>
        <v>66</v>
      </c>
      <c r="C68" s="7"/>
      <c r="D68" s="7"/>
      <c r="L68" s="12">
        <f>SUM(L1:L67)</f>
        <v>105</v>
      </c>
    </row>
    <row r="70" spans="2:12" x14ac:dyDescent="0.3">
      <c r="H70" s="68" t="s">
        <v>123</v>
      </c>
      <c r="I70" s="69">
        <f>COUNTIF($E$2:$K$67,H70)</f>
        <v>8</v>
      </c>
      <c r="J70" s="171">
        <f>SUM(I70:I73)</f>
        <v>103</v>
      </c>
    </row>
    <row r="71" spans="2:12" x14ac:dyDescent="0.3">
      <c r="H71" s="70" t="s">
        <v>128</v>
      </c>
      <c r="I71" s="71">
        <f t="shared" ref="I71:I74" si="1">COUNTIF($E$2:$K$67,H71)</f>
        <v>16</v>
      </c>
      <c r="J71" s="172"/>
    </row>
    <row r="72" spans="2:12" x14ac:dyDescent="0.3">
      <c r="H72" s="70" t="s">
        <v>124</v>
      </c>
      <c r="I72" s="71">
        <f t="shared" si="1"/>
        <v>32</v>
      </c>
      <c r="J72" s="172"/>
    </row>
    <row r="73" spans="2:12" x14ac:dyDescent="0.3">
      <c r="H73" s="72" t="s">
        <v>125</v>
      </c>
      <c r="I73" s="73">
        <f>COUNTIF($E$2:$K$67,H73)</f>
        <v>47</v>
      </c>
      <c r="J73" s="173"/>
    </row>
    <row r="74" spans="2:12" x14ac:dyDescent="0.3">
      <c r="H74" s="72" t="s">
        <v>137</v>
      </c>
      <c r="I74" s="73">
        <f t="shared" si="1"/>
        <v>1</v>
      </c>
      <c r="J74" s="74"/>
    </row>
    <row r="75" spans="2:12" x14ac:dyDescent="0.3">
      <c r="H75" s="72" t="s">
        <v>138</v>
      </c>
      <c r="I75" s="73">
        <f t="shared" ref="I75" si="2">COUNTIF($E$2:$K$67,H75)</f>
        <v>1</v>
      </c>
      <c r="J75" s="74"/>
    </row>
    <row r="76" spans="2:12" x14ac:dyDescent="0.3">
      <c r="H76" s="72" t="s">
        <v>136</v>
      </c>
      <c r="I76" s="73">
        <f t="shared" ref="I76" si="3">COUNTIF($E$2:$K$67,H76)</f>
        <v>0</v>
      </c>
      <c r="J76" s="74"/>
    </row>
  </sheetData>
  <autoFilter ref="B1:L68" xr:uid="{00000000-0009-0000-0000-000000000000}"/>
  <mergeCells count="1">
    <mergeCell ref="J70:J73"/>
  </mergeCells>
  <phoneticPr fontId="43" type="noConversion"/>
  <pageMargins left="0.19685039370078741" right="0.11811023622047245" top="0.15748031496062992" bottom="0.15748031496062992"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4186-E3E9-43B3-B2C7-D404CA5653A1}">
  <sheetPr codeName="Feuil1">
    <tabColor theme="8"/>
    <pageSetUpPr fitToPage="1"/>
  </sheetPr>
  <dimension ref="A1:H126"/>
  <sheetViews>
    <sheetView showGridLines="0" showZeros="0" tabSelected="1" workbookViewId="0">
      <selection activeCell="G5" sqref="G5:G6"/>
    </sheetView>
  </sheetViews>
  <sheetFormatPr baseColWidth="10" defaultColWidth="11.44140625" defaultRowHeight="15.6" x14ac:dyDescent="0.25"/>
  <cols>
    <col min="1" max="1" width="0.33203125" style="21" customWidth="1"/>
    <col min="2" max="2" width="12.6640625" style="62" customWidth="1"/>
    <col min="3" max="3" width="24.6640625" style="62" customWidth="1"/>
    <col min="4" max="4" width="23.88671875" style="23" customWidth="1"/>
    <col min="5" max="5" width="30.44140625" style="23" customWidth="1"/>
    <col min="6" max="6" width="30.109375" style="62" customWidth="1"/>
    <col min="7" max="7" width="27.88671875" style="62" customWidth="1"/>
    <col min="8" max="8" width="6.5546875" style="21" hidden="1" customWidth="1"/>
    <col min="9" max="16384" width="11.44140625" style="21"/>
  </cols>
  <sheetData>
    <row r="1" spans="1:8" s="15" customFormat="1" ht="15.75" customHeight="1" x14ac:dyDescent="0.25">
      <c r="B1" s="16"/>
      <c r="C1" s="16"/>
      <c r="D1" s="17"/>
      <c r="E1" s="17"/>
      <c r="F1" s="16"/>
      <c r="G1" s="16"/>
      <c r="H1" s="18" t="s">
        <v>0</v>
      </c>
    </row>
    <row r="2" spans="1:8" s="15" customFormat="1" ht="25.8" x14ac:dyDescent="0.25">
      <c r="B2" s="128" t="s">
        <v>1</v>
      </c>
      <c r="C2" s="122"/>
      <c r="D2" s="122"/>
      <c r="E2" s="122"/>
      <c r="F2" s="122"/>
      <c r="G2" s="122"/>
      <c r="H2" s="20" t="s">
        <v>2</v>
      </c>
    </row>
    <row r="3" spans="1:8" s="15" customFormat="1" ht="25.8" x14ac:dyDescent="0.25">
      <c r="B3" s="121" t="s">
        <v>3</v>
      </c>
      <c r="C3" s="122"/>
      <c r="D3" s="122"/>
      <c r="E3" s="122"/>
      <c r="F3" s="122"/>
      <c r="G3" s="122"/>
      <c r="H3" s="20" t="s">
        <v>104</v>
      </c>
    </row>
    <row r="4" spans="1:8" ht="42.75" customHeight="1" thickBot="1" x14ac:dyDescent="0.35">
      <c r="B4" s="21"/>
      <c r="C4" s="21"/>
      <c r="D4" s="21"/>
      <c r="E4" s="21"/>
      <c r="F4" s="21"/>
      <c r="G4" s="21"/>
      <c r="H4" s="22"/>
    </row>
    <row r="5" spans="1:8" ht="24" thickTop="1" x14ac:dyDescent="0.25">
      <c r="B5" s="129" t="s">
        <v>4</v>
      </c>
      <c r="C5" s="130"/>
      <c r="D5" s="93" t="str">
        <f>IF(ISERROR(VLOOKUP(G5,'Inscription préc.'!B:D,2,0)),"Numéro de club inconnu",VLOOKUP(G5,'Inscription préc.'!B:D,2,0))</f>
        <v>Numéro de club inconnu</v>
      </c>
      <c r="E5" s="94"/>
      <c r="F5" s="135" t="s">
        <v>21</v>
      </c>
      <c r="G5" s="137"/>
      <c r="H5" s="23" t="s">
        <v>106</v>
      </c>
    </row>
    <row r="6" spans="1:8" s="24" customFormat="1" ht="29.4" thickBot="1" x14ac:dyDescent="0.3">
      <c r="A6" s="21"/>
      <c r="B6" s="131" t="s">
        <v>20</v>
      </c>
      <c r="C6" s="132"/>
      <c r="D6" s="126" t="str">
        <f>IF(ISERROR(VLOOKUP(G5,'Inscription préc.'!B:D,3,0)),"Numéro de club inconnu",VLOOKUP(G5,'Inscription préc.'!B:D,3,0))</f>
        <v>Numéro de club inconnu</v>
      </c>
      <c r="E6" s="134"/>
      <c r="F6" s="136"/>
      <c r="G6" s="138"/>
      <c r="H6" s="23" t="s">
        <v>105</v>
      </c>
    </row>
    <row r="7" spans="1:8" s="24" customFormat="1" ht="15.75" customHeight="1" thickTop="1" x14ac:dyDescent="0.3">
      <c r="A7" s="21"/>
      <c r="B7" s="21"/>
      <c r="C7" s="21"/>
      <c r="D7" s="21"/>
      <c r="E7" s="21"/>
      <c r="F7" s="21"/>
      <c r="G7" s="21"/>
      <c r="H7" s="25"/>
    </row>
    <row r="8" spans="1:8" s="24" customFormat="1" ht="61.5" customHeight="1" x14ac:dyDescent="0.3">
      <c r="A8" s="21"/>
      <c r="B8" s="133" t="s">
        <v>116</v>
      </c>
      <c r="C8" s="133"/>
      <c r="D8" s="133"/>
      <c r="E8" s="133"/>
      <c r="F8" s="133"/>
      <c r="G8" s="133"/>
      <c r="H8" s="25"/>
    </row>
    <row r="9" spans="1:8" s="24" customFormat="1" ht="39" customHeight="1" x14ac:dyDescent="0.25">
      <c r="A9" s="21"/>
      <c r="B9" s="87" t="s">
        <v>135</v>
      </c>
      <c r="C9" s="88"/>
      <c r="D9" s="88"/>
      <c r="E9" s="88"/>
      <c r="F9" s="89"/>
      <c r="G9" s="90"/>
      <c r="H9" s="21"/>
    </row>
    <row r="10" spans="1:8" s="26" customFormat="1" ht="29.25" customHeight="1" x14ac:dyDescent="0.3">
      <c r="H10" s="21"/>
    </row>
    <row r="11" spans="1:8" s="24" customFormat="1" ht="30" customHeight="1" x14ac:dyDescent="0.5">
      <c r="A11" s="21"/>
      <c r="B11" s="105" t="s">
        <v>119</v>
      </c>
      <c r="C11" s="106"/>
      <c r="D11" s="106"/>
      <c r="E11" s="106"/>
      <c r="F11" s="106"/>
      <c r="G11" s="106"/>
      <c r="H11" s="21"/>
    </row>
    <row r="12" spans="1:8" s="28" customFormat="1" ht="15.75" customHeight="1" thickBot="1" x14ac:dyDescent="0.35">
      <c r="A12" s="21"/>
      <c r="B12" s="27"/>
      <c r="C12" s="27"/>
      <c r="D12" s="27"/>
      <c r="E12" s="27"/>
      <c r="F12" s="27"/>
      <c r="G12" s="27"/>
      <c r="H12" s="21"/>
    </row>
    <row r="13" spans="1:8" s="28" customFormat="1" ht="21" customHeight="1" thickTop="1" thickBot="1" x14ac:dyDescent="0.35">
      <c r="A13" s="21"/>
      <c r="B13" s="29"/>
      <c r="C13" s="29"/>
      <c r="D13" s="29"/>
      <c r="E13" s="29"/>
      <c r="F13" s="80" t="s">
        <v>120</v>
      </c>
      <c r="G13" s="27"/>
      <c r="H13" s="21"/>
    </row>
    <row r="14" spans="1:8" s="28" customFormat="1" ht="21" customHeight="1" thickTop="1" x14ac:dyDescent="0.3">
      <c r="A14" s="21"/>
      <c r="B14" s="95" t="s">
        <v>117</v>
      </c>
      <c r="C14" s="96"/>
      <c r="D14" s="96"/>
      <c r="E14" s="96"/>
      <c r="F14" s="81" t="str">
        <f>IF(ISERROR(VLOOKUP($G$5,'Inscription préc.'!$B$2:$L$67,11,0)),"",VLOOKUP($G$5,'Inscription préc.'!$B$2:$L$67,11,0))</f>
        <v/>
      </c>
      <c r="G14" s="27"/>
      <c r="H14" s="21"/>
    </row>
    <row r="15" spans="1:8" s="30" customFormat="1" ht="21" customHeight="1" thickBot="1" x14ac:dyDescent="0.35">
      <c r="A15" s="21"/>
      <c r="B15" s="97" t="s">
        <v>118</v>
      </c>
      <c r="C15" s="98"/>
      <c r="D15" s="98"/>
      <c r="E15" s="98"/>
      <c r="F15" s="82">
        <f>SUM(H21:H25)</f>
        <v>0</v>
      </c>
      <c r="G15" s="27"/>
    </row>
    <row r="16" spans="1:8" ht="31.5" customHeight="1" thickTop="1" x14ac:dyDescent="0.25">
      <c r="B16" s="31"/>
      <c r="C16" s="31"/>
      <c r="D16" s="32"/>
      <c r="E16" s="32"/>
      <c r="F16" s="32"/>
      <c r="G16" s="32"/>
    </row>
    <row r="17" spans="1:8" s="33" customFormat="1" ht="30.75" customHeight="1" x14ac:dyDescent="0.25">
      <c r="B17" s="32"/>
      <c r="C17" s="34"/>
      <c r="D17" s="34"/>
      <c r="E17" s="34"/>
      <c r="F17" s="34"/>
      <c r="G17" s="34"/>
    </row>
    <row r="18" spans="1:8" s="33" customFormat="1" ht="21.6" thickBot="1" x14ac:dyDescent="0.3">
      <c r="B18" s="35"/>
      <c r="C18" s="36"/>
      <c r="D18" s="37"/>
      <c r="E18" s="37"/>
      <c r="F18" s="37"/>
      <c r="G18" s="29"/>
    </row>
    <row r="19" spans="1:8" s="33" customFormat="1" ht="15" customHeight="1" thickTop="1" x14ac:dyDescent="0.3">
      <c r="B19" s="36"/>
      <c r="C19" s="107" t="s">
        <v>121</v>
      </c>
      <c r="D19" s="99" t="s">
        <v>122</v>
      </c>
      <c r="E19" s="100"/>
      <c r="F19" s="109" t="s">
        <v>98</v>
      </c>
      <c r="G19" s="110"/>
    </row>
    <row r="20" spans="1:8" s="33" customFormat="1" ht="15" customHeight="1" thickBot="1" x14ac:dyDescent="0.35">
      <c r="B20" s="63"/>
      <c r="C20" s="108"/>
      <c r="D20" s="101"/>
      <c r="E20" s="102"/>
      <c r="F20" s="77" t="s">
        <v>99</v>
      </c>
      <c r="G20" s="38" t="s">
        <v>100</v>
      </c>
    </row>
    <row r="21" spans="1:8" s="33" customFormat="1" ht="16.2" thickTop="1" x14ac:dyDescent="0.25">
      <c r="B21" s="64" t="s">
        <v>5</v>
      </c>
      <c r="C21" s="75" t="str">
        <f>IF(ISERROR(VLOOKUP($G$5,'Inscription préc.'!$B$2:$L$67,4,1)),"",IF(VLOOKUP($G$5,'Inscription préc.'!$B$2:$L$67,4,1)=0,"",VLOOKUP($G$5,'Inscription préc.'!$B$2:$L$67,4,1)))</f>
        <v/>
      </c>
      <c r="D21" s="75" t="str">
        <f>IF(E21="Nouvelle inscription","CDCV4",IF(ISERROR(VLOOKUP($G$5,'Inscription act.'!$B$2:$L$67,4,1)),"",IF(VLOOKUP($G$5,'Inscription act.'!$B$2:$L$67,4,1)=0,"",VLOOKUP($G$5,'Inscription act.'!$B$2:$L$67,4,1))))</f>
        <v/>
      </c>
      <c r="E21" s="83"/>
      <c r="F21" s="78"/>
      <c r="G21" s="39"/>
      <c r="H21" s="33">
        <f>IF(E21=$H$1,1,IF(E21=$H$2,1,0))</f>
        <v>0</v>
      </c>
    </row>
    <row r="22" spans="1:8" s="40" customFormat="1" x14ac:dyDescent="0.25">
      <c r="B22" s="65" t="s">
        <v>6</v>
      </c>
      <c r="C22" s="75" t="str">
        <f>IF(ISERROR(VLOOKUP($G$5,'Inscription préc.'!$B$2:$L$67,5,1)),"",IF(VLOOKUP($G$5,'Inscription préc.'!$B$2:$L$67,5,1)=0,"",VLOOKUP($G$5,'Inscription préc.'!$B$2:$L$67,5,1)))</f>
        <v/>
      </c>
      <c r="D22" s="75" t="str">
        <f>IF(E22="Nouvelle inscription","CDCV4",IF(ISERROR(VLOOKUP($G$5,'Inscription act.'!$B$2:$L$67,5,1)),"",IF(VLOOKUP($G$5,'Inscription act.'!$B$2:$L$67,5,1)=0,"",VLOOKUP($G$5,'Inscription act.'!$B$2:$L$67,5,1))))</f>
        <v/>
      </c>
      <c r="E22" s="83"/>
      <c r="F22" s="78"/>
      <c r="G22" s="39"/>
      <c r="H22" s="33">
        <f t="shared" ref="H22:H25" si="0">IF(E22=$H$1,1,IF(E22=$H$2,1,0))</f>
        <v>0</v>
      </c>
    </row>
    <row r="23" spans="1:8" s="40" customFormat="1" x14ac:dyDescent="0.25">
      <c r="B23" s="65" t="s">
        <v>7</v>
      </c>
      <c r="C23" s="75" t="str">
        <f>IF(ISERROR(VLOOKUP($G$5,'Inscription préc.'!$B$2:$L$67,6,1)),"",IF(VLOOKUP($G$5,'Inscription préc.'!$B$2:$L$67,6,1)=0,"",VLOOKUP($G$5,'Inscription préc.'!$B$2:$L$67,6,1)))</f>
        <v/>
      </c>
      <c r="D23" s="75" t="str">
        <f>IF(E23="Nouvelle inscription","CDCV4",IF(ISERROR(VLOOKUP($G$5,'Inscription act.'!$B$2:$L$67,6,1)),"",IF(VLOOKUP($G$5,'Inscription act.'!$B$2:$L$67,6,1)=0,"",VLOOKUP($G$5,'Inscription act.'!$B$2:$L$67,6,1))))</f>
        <v/>
      </c>
      <c r="E23" s="83"/>
      <c r="F23" s="78"/>
      <c r="G23" s="39"/>
      <c r="H23" s="33">
        <f t="shared" si="0"/>
        <v>0</v>
      </c>
    </row>
    <row r="24" spans="1:8" s="41" customFormat="1" x14ac:dyDescent="0.25">
      <c r="B24" s="65" t="s">
        <v>8</v>
      </c>
      <c r="C24" s="75" t="str">
        <f>IF(ISERROR(VLOOKUP($G$5,'Inscription préc.'!$B$2:$L$67,7,1)),"",IF(VLOOKUP($G$5,'Inscription préc.'!$B$2:$L$67,7,1)=0,"",VLOOKUP($G$5,'Inscription préc.'!$B$2:$L$67,7,1)))</f>
        <v/>
      </c>
      <c r="D24" s="75" t="str">
        <f>IF(E24="Nouvelle inscription","CDCV4",IF(ISERROR(VLOOKUP($G$5,'Inscription act.'!$B$2:$L$67,7,1)),"",IF(VLOOKUP($G$5,'Inscription act.'!$B$2:$L$67,7,1)=0,"",VLOOKUP($G$5,'Inscription act.'!$B$2:$L$67,7,1))))</f>
        <v/>
      </c>
      <c r="E24" s="83"/>
      <c r="F24" s="78"/>
      <c r="G24" s="39"/>
      <c r="H24" s="33">
        <f t="shared" si="0"/>
        <v>0</v>
      </c>
    </row>
    <row r="25" spans="1:8" s="41" customFormat="1" ht="16.2" thickBot="1" x14ac:dyDescent="0.3">
      <c r="B25" s="66" t="s">
        <v>9</v>
      </c>
      <c r="C25" s="76" t="str">
        <f>IF(ISERROR(VLOOKUP($G$5,'Inscription préc.'!$B$2:$L$67,8,1)),"",IF(VLOOKUP($G$5,'Inscription préc.'!$B$2:$L$67,8,1)=0,"",VLOOKUP($G$5,'Inscription préc.'!$B$2:$L$67,8,1)))</f>
        <v/>
      </c>
      <c r="D25" s="76" t="str">
        <f>IF(E25="Nouvelle inscription","CDCV4",IF(ISERROR(VLOOKUP($G$5,'Inscription act.'!$B$2:$L$67,8,1)),"",IF(VLOOKUP($G$5,'Inscription act.'!$B$2:$L$67,8,1)=0,"",VLOOKUP($G$5,'Inscription act.'!$B$2:$L$67,8,1))))</f>
        <v/>
      </c>
      <c r="E25" s="84"/>
      <c r="F25" s="79"/>
      <c r="G25" s="42"/>
      <c r="H25" s="33">
        <f t="shared" si="0"/>
        <v>0</v>
      </c>
    </row>
    <row r="26" spans="1:8" s="41" customFormat="1" ht="11.25" customHeight="1" thickTop="1" x14ac:dyDescent="0.25">
      <c r="B26" s="43"/>
      <c r="C26" s="44"/>
      <c r="D26" s="44"/>
      <c r="E26" s="44"/>
      <c r="F26" s="44"/>
      <c r="G26" s="44"/>
      <c r="H26" s="21"/>
    </row>
    <row r="27" spans="1:8" s="33" customFormat="1" ht="15" customHeight="1" x14ac:dyDescent="0.25">
      <c r="B27" s="144" t="s">
        <v>107</v>
      </c>
      <c r="C27" s="145"/>
      <c r="D27" s="145"/>
      <c r="E27" s="145"/>
      <c r="F27" s="145"/>
      <c r="G27" s="145"/>
    </row>
    <row r="28" spans="1:8" s="33" customFormat="1" ht="11.25" customHeight="1" x14ac:dyDescent="0.25">
      <c r="B28" s="45" t="s">
        <v>103</v>
      </c>
      <c r="C28" s="45"/>
      <c r="D28" s="44"/>
      <c r="E28" s="44"/>
      <c r="F28" s="44"/>
      <c r="G28" s="44"/>
    </row>
    <row r="29" spans="1:8" s="33" customFormat="1" x14ac:dyDescent="0.25">
      <c r="B29" s="45"/>
      <c r="C29" s="45"/>
      <c r="D29" s="45"/>
      <c r="E29" s="45"/>
      <c r="F29" s="45"/>
      <c r="G29" s="45"/>
    </row>
    <row r="30" spans="1:8" s="33" customFormat="1" ht="25.8" x14ac:dyDescent="0.25">
      <c r="B30" s="32"/>
      <c r="C30" s="46" t="s">
        <v>10</v>
      </c>
      <c r="D30" s="32"/>
      <c r="E30" s="32"/>
      <c r="F30" s="32"/>
      <c r="G30" s="32"/>
    </row>
    <row r="31" spans="1:8" s="40" customFormat="1" ht="42" customHeight="1" x14ac:dyDescent="0.25">
      <c r="A31" s="47"/>
      <c r="B31" s="111" t="s">
        <v>22</v>
      </c>
      <c r="C31" s="112"/>
      <c r="D31" s="112"/>
      <c r="E31" s="112"/>
      <c r="F31" s="112"/>
      <c r="G31" s="112"/>
    </row>
    <row r="32" spans="1:8" s="40" customFormat="1" ht="12" x14ac:dyDescent="0.25">
      <c r="C32" s="45"/>
    </row>
    <row r="33" spans="2:8" s="40" customFormat="1" ht="12" x14ac:dyDescent="0.25">
      <c r="B33" s="45"/>
      <c r="C33" s="45"/>
      <c r="D33" s="45"/>
      <c r="E33" s="45"/>
      <c r="F33" s="45"/>
    </row>
    <row r="34" spans="2:8" s="41" customFormat="1" ht="27" customHeight="1" thickBot="1" x14ac:dyDescent="0.3">
      <c r="B34" s="113" t="s">
        <v>18</v>
      </c>
      <c r="C34" s="114"/>
      <c r="D34" s="114"/>
      <c r="E34" s="114"/>
      <c r="F34" s="114"/>
      <c r="G34" s="48" t="s">
        <v>17</v>
      </c>
      <c r="H34" s="21"/>
    </row>
    <row r="35" spans="2:8" s="41" customFormat="1" ht="39.75" customHeight="1" thickTop="1" thickBot="1" x14ac:dyDescent="0.3">
      <c r="B35" s="115" t="s">
        <v>15</v>
      </c>
      <c r="C35" s="116"/>
      <c r="D35" s="116"/>
      <c r="E35" s="116"/>
      <c r="F35" s="117"/>
      <c r="G35" s="49"/>
      <c r="H35" s="21"/>
    </row>
    <row r="36" spans="2:8" s="41" customFormat="1" ht="15.75" customHeight="1" thickTop="1" x14ac:dyDescent="0.25">
      <c r="B36" s="50"/>
      <c r="C36" s="51"/>
      <c r="D36" s="51"/>
      <c r="E36" s="51"/>
      <c r="F36" s="52"/>
      <c r="G36" s="52"/>
      <c r="H36" s="21"/>
    </row>
    <row r="37" spans="2:8" s="41" customFormat="1" ht="23.25" customHeight="1" x14ac:dyDescent="0.25">
      <c r="B37" s="50"/>
      <c r="C37" s="51"/>
      <c r="D37" s="51"/>
      <c r="E37" s="51"/>
      <c r="F37" s="52"/>
      <c r="G37" s="52"/>
      <c r="H37" s="21"/>
    </row>
    <row r="38" spans="2:8" s="41" customFormat="1" ht="45" customHeight="1" x14ac:dyDescent="0.45">
      <c r="B38" s="118" t="s">
        <v>1</v>
      </c>
      <c r="C38" s="106"/>
      <c r="D38" s="106"/>
      <c r="E38" s="106"/>
      <c r="F38" s="106"/>
      <c r="G38" s="106"/>
      <c r="H38" s="21"/>
    </row>
    <row r="39" spans="2:8" s="41" customFormat="1" ht="31.5" customHeight="1" x14ac:dyDescent="0.25">
      <c r="B39" s="121" t="s">
        <v>3</v>
      </c>
      <c r="C39" s="122"/>
      <c r="D39" s="122"/>
      <c r="E39" s="122"/>
      <c r="F39" s="122"/>
      <c r="G39" s="122"/>
      <c r="H39" s="21"/>
    </row>
    <row r="40" spans="2:8" s="41" customFormat="1" ht="31.5" customHeight="1" x14ac:dyDescent="0.25">
      <c r="B40" s="17"/>
      <c r="C40" s="19"/>
      <c r="D40" s="19"/>
      <c r="E40" s="19"/>
      <c r="F40" s="19"/>
      <c r="G40" s="19"/>
      <c r="H40" s="21"/>
    </row>
    <row r="41" spans="2:8" s="41" customFormat="1" ht="54.75" customHeight="1" x14ac:dyDescent="0.25">
      <c r="B41" s="146" t="s">
        <v>26</v>
      </c>
      <c r="C41" s="147"/>
      <c r="D41" s="147"/>
      <c r="E41" s="147"/>
      <c r="F41" s="147"/>
      <c r="G41" s="148"/>
      <c r="H41" s="21"/>
    </row>
    <row r="42" spans="2:8" s="41" customFormat="1" ht="9.75" customHeight="1" thickBot="1" x14ac:dyDescent="0.3">
      <c r="B42" s="17"/>
      <c r="C42" s="19"/>
      <c r="D42" s="19"/>
      <c r="E42" s="19"/>
      <c r="F42" s="19"/>
      <c r="G42" s="19"/>
      <c r="H42" s="21"/>
    </row>
    <row r="43" spans="2:8" s="41" customFormat="1" ht="31.5" customHeight="1" thickTop="1" x14ac:dyDescent="0.25">
      <c r="B43" s="129" t="s">
        <v>4</v>
      </c>
      <c r="C43" s="130"/>
      <c r="D43" s="93" t="str">
        <f>IF(ISERROR(VLOOKUP(G43,'Inscription préc.'!B:D,2,0))," ",VLOOKUP(G43,'Inscription préc.'!B:D,2,0))</f>
        <v xml:space="preserve"> </v>
      </c>
      <c r="E43" s="94"/>
      <c r="F43" s="135" t="s">
        <v>21</v>
      </c>
      <c r="G43" s="119">
        <f>G5</f>
        <v>0</v>
      </c>
      <c r="H43" s="21"/>
    </row>
    <row r="44" spans="2:8" s="41" customFormat="1" ht="27.75" customHeight="1" thickBot="1" x14ac:dyDescent="0.3">
      <c r="B44" s="131" t="s">
        <v>20</v>
      </c>
      <c r="C44" s="132"/>
      <c r="D44" s="126" t="str">
        <f>IF(ISERROR(VLOOKUP(G43,'Inscription préc.'!B:D,3,0))," ",VLOOKUP(G43,'Inscription préc.'!B:D,3,0))</f>
        <v xml:space="preserve"> </v>
      </c>
      <c r="E44" s="127"/>
      <c r="F44" s="136"/>
      <c r="G44" s="120"/>
      <c r="H44" s="21"/>
    </row>
    <row r="45" spans="2:8" s="41" customFormat="1" ht="39.75" customHeight="1" thickTop="1" x14ac:dyDescent="0.25">
      <c r="B45" s="50"/>
      <c r="C45" s="50"/>
      <c r="D45" s="50"/>
      <c r="E45" s="50"/>
      <c r="F45" s="19"/>
      <c r="G45" s="53"/>
      <c r="H45" s="21"/>
    </row>
    <row r="46" spans="2:8" s="41" customFormat="1" ht="30.75" customHeight="1" x14ac:dyDescent="0.25">
      <c r="B46" s="149" t="s">
        <v>25</v>
      </c>
      <c r="C46" s="150"/>
      <c r="D46" s="150"/>
      <c r="E46" s="150"/>
      <c r="F46" s="150"/>
      <c r="G46" s="150"/>
      <c r="H46" s="21"/>
    </row>
    <row r="47" spans="2:8" s="26" customFormat="1" ht="9" customHeight="1" x14ac:dyDescent="0.3"/>
    <row r="48" spans="2:8" s="40" customFormat="1" ht="35.1" customHeight="1" x14ac:dyDescent="0.25">
      <c r="B48" s="139" t="s">
        <v>16</v>
      </c>
      <c r="C48" s="140"/>
      <c r="D48" s="141"/>
      <c r="E48" s="142"/>
      <c r="F48" s="142"/>
      <c r="G48" s="143"/>
    </row>
    <row r="49" spans="1:8" s="40" customFormat="1" ht="35.1" customHeight="1" x14ac:dyDescent="0.25">
      <c r="B49" s="140" t="s">
        <v>11</v>
      </c>
      <c r="C49" s="151"/>
      <c r="D49" s="152"/>
      <c r="E49" s="153"/>
      <c r="F49" s="153"/>
      <c r="G49" s="154"/>
    </row>
    <row r="50" spans="1:8" s="40" customFormat="1" ht="35.1" customHeight="1" x14ac:dyDescent="0.25">
      <c r="B50" s="155" t="s">
        <v>23</v>
      </c>
      <c r="C50" s="156"/>
      <c r="D50" s="152"/>
      <c r="E50" s="153"/>
      <c r="F50" s="153"/>
      <c r="G50" s="154"/>
    </row>
    <row r="51" spans="1:8" s="40" customFormat="1" ht="35.1" customHeight="1" x14ac:dyDescent="0.25">
      <c r="B51" s="155" t="s">
        <v>24</v>
      </c>
      <c r="C51" s="156"/>
      <c r="D51" s="152"/>
      <c r="E51" s="153"/>
      <c r="F51" s="153"/>
      <c r="G51" s="154"/>
    </row>
    <row r="52" spans="1:8" s="40" customFormat="1" ht="17.100000000000001" customHeight="1" x14ac:dyDescent="0.25">
      <c r="B52" s="161" t="s">
        <v>96</v>
      </c>
      <c r="C52" s="162"/>
      <c r="D52" s="165" t="s">
        <v>102</v>
      </c>
      <c r="E52" s="166"/>
      <c r="F52" s="166"/>
      <c r="G52" s="167"/>
    </row>
    <row r="53" spans="1:8" s="40" customFormat="1" ht="18" customHeight="1" x14ac:dyDescent="0.25">
      <c r="B53" s="163"/>
      <c r="C53" s="164"/>
      <c r="D53" s="54" t="s">
        <v>97</v>
      </c>
      <c r="E53" s="67"/>
      <c r="F53" s="55"/>
      <c r="G53" s="56"/>
    </row>
    <row r="54" spans="1:8" s="40" customFormat="1" ht="17.399999999999999" customHeight="1" x14ac:dyDescent="0.25">
      <c r="B54" s="168"/>
      <c r="C54" s="103" t="s">
        <v>131</v>
      </c>
      <c r="D54" s="103" t="s">
        <v>132</v>
      </c>
      <c r="E54" s="103" t="s">
        <v>133</v>
      </c>
      <c r="F54" s="103" t="s">
        <v>134</v>
      </c>
      <c r="G54" s="32"/>
    </row>
    <row r="55" spans="1:8" s="40" customFormat="1" ht="17.399999999999999" customHeight="1" x14ac:dyDescent="0.25">
      <c r="B55" s="169"/>
      <c r="C55" s="104"/>
      <c r="D55" s="104"/>
      <c r="E55" s="104"/>
      <c r="F55" s="104"/>
      <c r="G55" s="32"/>
    </row>
    <row r="56" spans="1:8" s="40" customFormat="1" ht="17.399999999999999" customHeight="1" x14ac:dyDescent="0.25">
      <c r="B56" s="169"/>
      <c r="C56" s="91"/>
      <c r="D56" s="91"/>
      <c r="E56" s="91"/>
      <c r="F56" s="91"/>
      <c r="G56" s="32"/>
    </row>
    <row r="57" spans="1:8" s="40" customFormat="1" ht="17.399999999999999" customHeight="1" x14ac:dyDescent="0.25">
      <c r="B57" s="169"/>
      <c r="C57" s="170"/>
      <c r="D57" s="170"/>
      <c r="E57" s="92"/>
      <c r="F57" s="170"/>
      <c r="G57" s="32"/>
    </row>
    <row r="58" spans="1:8" s="41" customFormat="1" ht="33.75" customHeight="1" x14ac:dyDescent="0.25">
      <c r="B58" s="32"/>
      <c r="C58" s="32"/>
      <c r="D58" s="32"/>
      <c r="E58" s="32"/>
      <c r="F58" s="32"/>
      <c r="G58" s="32"/>
      <c r="H58" s="21"/>
    </row>
    <row r="59" spans="1:8" s="41" customFormat="1" ht="14.25" customHeight="1" x14ac:dyDescent="0.25">
      <c r="B59" s="157" t="s">
        <v>12</v>
      </c>
      <c r="C59" s="157"/>
      <c r="D59" s="157"/>
      <c r="E59" s="157"/>
      <c r="F59" s="157"/>
      <c r="G59" s="157"/>
      <c r="H59" s="21"/>
    </row>
    <row r="60" spans="1:8" s="41" customFormat="1" ht="114" customHeight="1" x14ac:dyDescent="0.25">
      <c r="B60" s="158"/>
      <c r="C60" s="159"/>
      <c r="D60" s="159"/>
      <c r="E60" s="159"/>
      <c r="F60" s="159"/>
      <c r="G60" s="160"/>
    </row>
    <row r="61" spans="1:8" s="59" customFormat="1" ht="21" customHeight="1" x14ac:dyDescent="0.25">
      <c r="A61" s="33"/>
      <c r="B61" s="124" t="s">
        <v>13</v>
      </c>
      <c r="C61" s="124"/>
      <c r="D61" s="58"/>
      <c r="E61" s="58"/>
      <c r="F61" s="58"/>
      <c r="G61" s="58"/>
    </row>
    <row r="62" spans="1:8" s="60" customFormat="1" ht="21" customHeight="1" x14ac:dyDescent="0.25">
      <c r="A62" s="21"/>
      <c r="B62" s="123" t="s">
        <v>139</v>
      </c>
      <c r="C62" s="123"/>
      <c r="D62" s="125" t="str">
        <f>IF(D43="Numéro de club inconnu","",D43)</f>
        <v xml:space="preserve"> </v>
      </c>
      <c r="E62" s="125"/>
      <c r="F62" s="58"/>
      <c r="G62" s="58"/>
    </row>
    <row r="63" spans="1:8" ht="21" customHeight="1" x14ac:dyDescent="0.25">
      <c r="B63" s="21"/>
      <c r="C63" s="21"/>
      <c r="D63" s="21"/>
      <c r="E63" s="21"/>
      <c r="F63" s="21"/>
      <c r="G63" s="21"/>
    </row>
    <row r="64" spans="1:8" ht="21" customHeight="1" x14ac:dyDescent="0.25">
      <c r="B64" s="61" t="s">
        <v>19</v>
      </c>
      <c r="C64" s="21"/>
      <c r="D64" s="21"/>
      <c r="E64" s="21"/>
      <c r="F64" s="21"/>
      <c r="G64" s="21"/>
    </row>
    <row r="65" spans="2:7" x14ac:dyDescent="0.25">
      <c r="B65" s="61" t="s">
        <v>108</v>
      </c>
      <c r="C65" s="21"/>
      <c r="D65" s="21"/>
      <c r="E65" s="21"/>
      <c r="F65" s="21"/>
      <c r="G65" s="21"/>
    </row>
    <row r="66" spans="2:7" ht="16.5" customHeight="1" x14ac:dyDescent="0.25">
      <c r="B66" s="57" t="s">
        <v>14</v>
      </c>
      <c r="C66" s="21"/>
      <c r="D66" s="21"/>
      <c r="E66" s="21"/>
      <c r="F66" s="21"/>
      <c r="G66" s="21"/>
    </row>
    <row r="67" spans="2:7" ht="16.5" customHeight="1" x14ac:dyDescent="0.25"/>
    <row r="68" spans="2:7" ht="16.5" customHeight="1" x14ac:dyDescent="0.25"/>
    <row r="69" spans="2:7" ht="16.5" customHeight="1" x14ac:dyDescent="0.25"/>
    <row r="70" spans="2:7" ht="16.5" customHeight="1" x14ac:dyDescent="0.25"/>
    <row r="71" spans="2:7" ht="16.5" customHeight="1" x14ac:dyDescent="0.25"/>
    <row r="72" spans="2:7" ht="16.5" customHeight="1" x14ac:dyDescent="0.25"/>
    <row r="73" spans="2:7" ht="16.5" customHeight="1" x14ac:dyDescent="0.25"/>
    <row r="74" spans="2:7" ht="16.5" customHeight="1" x14ac:dyDescent="0.25"/>
    <row r="123" ht="16.5" customHeight="1" x14ac:dyDescent="0.25"/>
    <row r="124" ht="16.5" customHeight="1" x14ac:dyDescent="0.25"/>
    <row r="125" ht="16.5" customHeight="1" x14ac:dyDescent="0.25"/>
    <row r="126" ht="16.5" customHeight="1" x14ac:dyDescent="0.25"/>
  </sheetData>
  <sheetProtection selectLockedCells="1"/>
  <mergeCells count="54">
    <mergeCell ref="B59:G59"/>
    <mergeCell ref="B60:G60"/>
    <mergeCell ref="B52:C53"/>
    <mergeCell ref="D52:G52"/>
    <mergeCell ref="B54:B57"/>
    <mergeCell ref="C54:C55"/>
    <mergeCell ref="D54:D55"/>
    <mergeCell ref="F54:F55"/>
    <mergeCell ref="C56:C57"/>
    <mergeCell ref="D56:D57"/>
    <mergeCell ref="F56:F57"/>
    <mergeCell ref="B49:C49"/>
    <mergeCell ref="D49:G49"/>
    <mergeCell ref="B50:C50"/>
    <mergeCell ref="D50:G50"/>
    <mergeCell ref="B51:C51"/>
    <mergeCell ref="D51:G51"/>
    <mergeCell ref="B41:G41"/>
    <mergeCell ref="B43:C43"/>
    <mergeCell ref="B44:C44"/>
    <mergeCell ref="B46:G46"/>
    <mergeCell ref="F43:F44"/>
    <mergeCell ref="B62:C62"/>
    <mergeCell ref="B61:C61"/>
    <mergeCell ref="D62:E62"/>
    <mergeCell ref="D44:E44"/>
    <mergeCell ref="B2:G2"/>
    <mergeCell ref="B3:G3"/>
    <mergeCell ref="B5:C5"/>
    <mergeCell ref="B6:C6"/>
    <mergeCell ref="B8:G8"/>
    <mergeCell ref="D5:E5"/>
    <mergeCell ref="D6:E6"/>
    <mergeCell ref="F5:F6"/>
    <mergeCell ref="G5:G6"/>
    <mergeCell ref="B48:C48"/>
    <mergeCell ref="D48:G48"/>
    <mergeCell ref="B27:G27"/>
    <mergeCell ref="B9:G9"/>
    <mergeCell ref="E56:E57"/>
    <mergeCell ref="D43:E43"/>
    <mergeCell ref="B14:E14"/>
    <mergeCell ref="B15:E15"/>
    <mergeCell ref="D19:E20"/>
    <mergeCell ref="E54:E55"/>
    <mergeCell ref="B11:G11"/>
    <mergeCell ref="C19:C20"/>
    <mergeCell ref="F19:G19"/>
    <mergeCell ref="B31:G31"/>
    <mergeCell ref="B34:F34"/>
    <mergeCell ref="B35:F35"/>
    <mergeCell ref="B38:G38"/>
    <mergeCell ref="G43:G44"/>
    <mergeCell ref="B39:G39"/>
  </mergeCells>
  <phoneticPr fontId="40" type="noConversion"/>
  <conditionalFormatting sqref="B36:G36">
    <cfRule type="expression" dxfId="13" priority="3" stopIfTrue="1">
      <formula>$G$35="NON"</formula>
    </cfRule>
  </conditionalFormatting>
  <conditionalFormatting sqref="B60:G60">
    <cfRule type="expression" dxfId="12" priority="16" stopIfTrue="1">
      <formula>$G$35="NON"</formula>
    </cfRule>
    <cfRule type="expression" dxfId="11" priority="17" stopIfTrue="1">
      <formula>$G$35="OUI"</formula>
    </cfRule>
  </conditionalFormatting>
  <conditionalFormatting sqref="C54:F54">
    <cfRule type="expression" dxfId="10" priority="2">
      <formula>$H$28="NON"</formula>
    </cfRule>
  </conditionalFormatting>
  <conditionalFormatting sqref="C56:F56 C57:D57 F57">
    <cfRule type="expression" dxfId="9" priority="11" stopIfTrue="1">
      <formula>$G$35="OUI"</formula>
    </cfRule>
  </conditionalFormatting>
  <conditionalFormatting sqref="D5">
    <cfRule type="expression" dxfId="8" priority="14" stopIfTrue="1">
      <formula>$G5=""</formula>
    </cfRule>
  </conditionalFormatting>
  <conditionalFormatting sqref="D6">
    <cfRule type="expression" dxfId="7" priority="9" stopIfTrue="1">
      <formula>$G5=""</formula>
    </cfRule>
  </conditionalFormatting>
  <conditionalFormatting sqref="D43">
    <cfRule type="expression" dxfId="6" priority="6" stopIfTrue="1">
      <formula>$G43=0</formula>
    </cfRule>
    <cfRule type="expression" dxfId="5" priority="8" stopIfTrue="1">
      <formula>$G43=""</formula>
    </cfRule>
  </conditionalFormatting>
  <conditionalFormatting sqref="D44">
    <cfRule type="expression" dxfId="4" priority="5" stopIfTrue="1">
      <formula>$G43=0</formula>
    </cfRule>
    <cfRule type="expression" dxfId="3" priority="7" stopIfTrue="1">
      <formula>$G43=""</formula>
    </cfRule>
  </conditionalFormatting>
  <conditionalFormatting sqref="D48:E51">
    <cfRule type="expression" dxfId="2" priority="13">
      <formula>$G$35="OUI"</formula>
    </cfRule>
  </conditionalFormatting>
  <conditionalFormatting sqref="G5:G6">
    <cfRule type="containsBlanks" dxfId="1" priority="18">
      <formula>LEN(TRIM(G5))=0</formula>
    </cfRule>
  </conditionalFormatting>
  <conditionalFormatting sqref="G35 G45">
    <cfRule type="cellIs" dxfId="0" priority="12" stopIfTrue="1" operator="equal">
      <formula>"OUI"</formula>
    </cfRule>
  </conditionalFormatting>
  <dataValidations count="2">
    <dataValidation type="list" allowBlank="1" showInputMessage="1" showErrorMessage="1" sqref="G35 C56:D57 F56:F57 E56" xr:uid="{258D926C-BA34-4874-9EB6-5C7AF8F5F990}">
      <formula1>$H$5:$H$6</formula1>
    </dataValidation>
    <dataValidation type="list" allowBlank="1" showInputMessage="1" showErrorMessage="1" sqref="E21:E25" xr:uid="{B09F1D0B-4DCE-4BD5-B7F9-62436448D175}">
      <formula1>$H$1:$H$3</formula1>
    </dataValidation>
  </dataValidations>
  <printOptions horizontalCentered="1"/>
  <pageMargins left="0.19685039370078741" right="0.19685039370078741" top="0.19685039370078741" bottom="0.19685039370078741" header="0.23622047244094491" footer="0.11811023622047245"/>
  <pageSetup paperSize="9" scale="68" fitToHeight="0" orientation="portrait" r:id="rId1"/>
  <headerFooter alignWithMargins="0"/>
  <rowBreaks count="1" manualBreakCount="1">
    <brk id="3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Inscription préc.</vt:lpstr>
      <vt:lpstr>Inscription act.</vt:lpstr>
      <vt:lpstr>CDCV</vt:lpstr>
      <vt:lpstr>Nom_Clubs</vt:lpstr>
      <vt:lpstr>CDCV!Zone_d_impression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dc:creator>
  <cp:lastModifiedBy>Armelle et Serge</cp:lastModifiedBy>
  <cp:lastPrinted>2026-02-08T07:37:35Z</cp:lastPrinted>
  <dcterms:created xsi:type="dcterms:W3CDTF">2014-04-27T07:30:23Z</dcterms:created>
  <dcterms:modified xsi:type="dcterms:W3CDTF">2026-02-20T09:49:13Z</dcterms:modified>
</cp:coreProperties>
</file>